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0" yWindow="0" windowWidth="28650" windowHeight="11760" tabRatio="853"/>
  </bookViews>
  <sheets>
    <sheet name="ЭКО1 ОБЩИЙ" sheetId="1" r:id="rId1"/>
    <sheet name="Новинки Шкафы" sheetId="13" r:id="rId2"/>
    <sheet name="Горки СНЕЖ (ширина 710)" sheetId="15" r:id="rId3"/>
    <sheet name="Горки Снеж (830)" sheetId="18" r:id="rId4"/>
    <sheet name="Горки Bonvini (ширина 710мм)" sheetId="16" r:id="rId5"/>
    <sheet name="Горки Bonvini (Ширина 830мм)" sheetId="17" r:id="rId6"/>
    <sheet name="Технические характеристики" sheetId="12" r:id="rId7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5" i="1"/>
  <c r="F70" l="1"/>
  <c r="F69"/>
  <c r="F68"/>
  <c r="F67"/>
  <c r="F65"/>
  <c r="F64"/>
  <c r="F63"/>
  <c r="F62"/>
  <c r="F59"/>
  <c r="F58"/>
  <c r="K33" i="18" l="1"/>
  <c r="K34"/>
  <c r="K35"/>
  <c r="K36"/>
  <c r="K37"/>
  <c r="K38"/>
  <c r="K39"/>
  <c r="K38" i="15"/>
  <c r="K33"/>
  <c r="K34"/>
  <c r="K35"/>
  <c r="K36"/>
  <c r="K37"/>
  <c r="K59" i="18" l="1"/>
  <c r="K58"/>
  <c r="K57"/>
  <c r="K56"/>
  <c r="K55"/>
  <c r="K54"/>
  <c r="K53"/>
  <c r="K52"/>
  <c r="K51"/>
  <c r="K50"/>
  <c r="K49"/>
  <c r="K48"/>
  <c r="K32"/>
  <c r="K31"/>
  <c r="K30"/>
  <c r="K29"/>
  <c r="K28"/>
  <c r="K27"/>
  <c r="K26"/>
  <c r="K25"/>
  <c r="K24"/>
  <c r="K23"/>
  <c r="K60" l="1"/>
  <c r="M60" s="1"/>
  <c r="K40"/>
  <c r="M40" s="1"/>
  <c r="K82" i="17" l="1"/>
  <c r="L81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39"/>
  <c r="L38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83" l="1"/>
  <c r="M83" s="1"/>
  <c r="K20"/>
  <c r="K40" s="1"/>
  <c r="M40" s="1"/>
  <c r="K32" i="15"/>
  <c r="K39"/>
  <c r="K79" i="16" l="1"/>
  <c r="L78"/>
  <c r="K78"/>
  <c r="K77"/>
  <c r="K76"/>
  <c r="K75"/>
  <c r="K74"/>
  <c r="K73"/>
  <c r="K72"/>
  <c r="K71"/>
  <c r="K70"/>
  <c r="K69"/>
  <c r="K61"/>
  <c r="K62"/>
  <c r="K63"/>
  <c r="K64"/>
  <c r="K65"/>
  <c r="K66"/>
  <c r="K67"/>
  <c r="K68"/>
  <c r="K60"/>
  <c r="K57" i="15"/>
  <c r="K58"/>
  <c r="K59"/>
  <c r="K55"/>
  <c r="K56"/>
  <c r="K49"/>
  <c r="K50"/>
  <c r="K51"/>
  <c r="K52"/>
  <c r="K53"/>
  <c r="K54"/>
  <c r="K80" i="16" l="1"/>
  <c r="M80" s="1"/>
  <c r="K48" i="15"/>
  <c r="K60" s="1"/>
  <c r="M60" s="1"/>
  <c r="K33" i="16" l="1"/>
  <c r="K34"/>
  <c r="K35"/>
  <c r="K36"/>
  <c r="K37"/>
  <c r="K38"/>
  <c r="K39"/>
  <c r="K21"/>
  <c r="K22"/>
  <c r="K23"/>
  <c r="K24"/>
  <c r="K25"/>
  <c r="K26"/>
  <c r="K27"/>
  <c r="K28"/>
  <c r="K29"/>
  <c r="K30"/>
  <c r="K31"/>
  <c r="K32"/>
  <c r="L38" l="1"/>
  <c r="K20"/>
  <c r="K40" s="1"/>
  <c r="M40" s="1"/>
  <c r="K24" i="15" l="1"/>
  <c r="K25"/>
  <c r="K26"/>
  <c r="K27"/>
  <c r="K28"/>
  <c r="K29"/>
  <c r="K30"/>
  <c r="K31"/>
  <c r="K23"/>
  <c r="K40" l="1"/>
  <c r="M40" s="1"/>
  <c r="F106" i="1" l="1"/>
  <c r="F108"/>
</calcChain>
</file>

<file path=xl/sharedStrings.xml><?xml version="1.0" encoding="utf-8"?>
<sst xmlns="http://schemas.openxmlformats.org/spreadsheetml/2006/main" count="1288" uniqueCount="354">
  <si>
    <t>Наименование</t>
  </si>
  <si>
    <t>ЛАРИ Снеж /Прямое стекло/</t>
  </si>
  <si>
    <t>Морозильный ларь МЛП-250</t>
  </si>
  <si>
    <t>Морозильный ларь МЛП-350</t>
  </si>
  <si>
    <t>Морозильный ларь МЛП-400</t>
  </si>
  <si>
    <t>Морозильный ларь МЛП-500</t>
  </si>
  <si>
    <t>Морозильный ларь МЛП-600</t>
  </si>
  <si>
    <t>Морозильный ларь МЛП-700</t>
  </si>
  <si>
    <t>ЛАРИ Снеж /Гнутое стекло/</t>
  </si>
  <si>
    <t>Морозильный ларь МЛГ-250</t>
  </si>
  <si>
    <t>Морозильный ларь МЛГ-350</t>
  </si>
  <si>
    <t>Морозильный ларь МЛГ-400</t>
  </si>
  <si>
    <t>Морозильный ларь МЛГ-500</t>
  </si>
  <si>
    <t>Морозильный ларь МЛГ-600</t>
  </si>
  <si>
    <t>Морозильный ларь МЛГ-700</t>
  </si>
  <si>
    <t>ЛАРИ Снеж /Глухая крышка/</t>
  </si>
  <si>
    <t>Морозильный ларь МЛК-250</t>
  </si>
  <si>
    <t>Морозильный ларь МЛК-350</t>
  </si>
  <si>
    <t>Морозильный ларь МЛК-400</t>
  </si>
  <si>
    <t>Морозильный ларь МЛК-500</t>
  </si>
  <si>
    <t>Морозильный ларь МЛК-600</t>
  </si>
  <si>
    <t>Морозильный ларь МЛК-700</t>
  </si>
  <si>
    <t>Морозильный ларь МЛК-800</t>
  </si>
  <si>
    <t>ШКАФЫ Bonvini</t>
  </si>
  <si>
    <t>Шкаф 350 BGC</t>
  </si>
  <si>
    <t>Шкаф 400 BGC</t>
  </si>
  <si>
    <t>Шкаф 500 BGC</t>
  </si>
  <si>
    <t>БОНЕТЫ Bonvini /Прямое стекло/</t>
  </si>
  <si>
    <t>Бонета BFL 2100</t>
  </si>
  <si>
    <t>Бонета BFL 2500</t>
  </si>
  <si>
    <t>БОНЕТЫ Bonvini /Гнутое стекло/</t>
  </si>
  <si>
    <t>Бонета BFG 2500</t>
  </si>
  <si>
    <t>Бонета BFG 2100</t>
  </si>
  <si>
    <t>Бонета BFG 1850</t>
  </si>
  <si>
    <t>Бонета BFG 1850Т</t>
  </si>
  <si>
    <t>ЛАРИ Bonvini BFB +35°c</t>
  </si>
  <si>
    <t>ЛАРИ Bonvini BFB +38°c</t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</si>
  <si>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1201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</si>
  <si>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</si>
  <si>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</si>
  <si>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</si>
  <si>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 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</si>
  <si>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1201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</si>
  <si>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1301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</si>
  <si>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1401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</si>
  <si>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1501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</si>
  <si>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1601 ST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</si>
  <si>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 xml:space="preserve">BFB 1201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</si>
  <si>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</si>
  <si>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</si>
  <si>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</si>
  <si>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</t>
    </r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</si>
  <si>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 (руб)</t>
    </r>
  </si>
  <si>
    <t xml:space="preserve">Объем (л) </t>
  </si>
  <si>
    <r>
      <rPr>
        <b/>
        <i/>
        <sz val="11"/>
        <color theme="1"/>
        <rFont val="Times New Roman"/>
        <family val="1"/>
        <charset val="204"/>
      </rPr>
      <t xml:space="preserve">Температурный </t>
    </r>
    <r>
      <rPr>
        <b/>
        <i/>
        <sz val="13"/>
        <color theme="1"/>
        <rFont val="Times New Roman"/>
        <family val="1"/>
        <charset val="204"/>
      </rPr>
      <t xml:space="preserve">режим,°C </t>
    </r>
  </si>
  <si>
    <t>-18...-25</t>
  </si>
  <si>
    <t>0…+8</t>
  </si>
  <si>
    <t>+10...-25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</si>
  <si>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</t>
    </r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</si>
  <si>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 мм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</si>
  <si>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1700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</si>
  <si>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1900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</si>
  <si>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</si>
  <si>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700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</si>
  <si>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ПРАЙС ЛИСТ  *</t>
    </r>
    <r>
      <rPr>
        <b/>
        <i/>
        <sz val="11"/>
        <color theme="0" tint="-0.499984740745262"/>
        <rFont val="Times New Roman"/>
        <family val="1"/>
        <charset val="204"/>
      </rPr>
      <t>базовая комплектация</t>
    </r>
  </si>
  <si>
    <r>
      <t>850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960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2090</t>
    </r>
  </si>
  <si>
    <r>
      <t>850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960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2500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</si>
  <si>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2505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</si>
  <si>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2105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</si>
  <si>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</si>
  <si>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</si>
  <si>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1005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</si>
  <si>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835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</si>
  <si>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1175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</si>
  <si>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1345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</si>
  <si>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1515</t>
    </r>
  </si>
  <si>
    <t>Технические характеристики</t>
  </si>
  <si>
    <t xml:space="preserve">Температурный режим,°C </t>
  </si>
  <si>
    <t>Габариты
(ВxШxД) мм</t>
  </si>
  <si>
    <t>Габариты
(ВxШxД) мм в упаковке</t>
  </si>
  <si>
    <t>вес без упаковки (кг)</t>
  </si>
  <si>
    <t>вес в упаковке (кг)</t>
  </si>
  <si>
    <t>Мощность (Вт)</t>
  </si>
  <si>
    <t xml:space="preserve">Температура окружающей среды, °C </t>
  </si>
  <si>
    <t>Комплектация</t>
  </si>
  <si>
    <t>750x600x1700</t>
  </si>
  <si>
    <t>750x600x1900</t>
  </si>
  <si>
    <t>750x600x2050</t>
  </si>
  <si>
    <t>750x700x2050</t>
  </si>
  <si>
    <t>830x640x840</t>
  </si>
  <si>
    <t>830x640x1040</t>
  </si>
  <si>
    <t>830x640x1240</t>
  </si>
  <si>
    <t>830x640x1440</t>
  </si>
  <si>
    <t>830x640x1640</t>
  </si>
  <si>
    <t>830x640x1840</t>
  </si>
  <si>
    <t xml:space="preserve">Общий Объем (л) 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</si>
  <si>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 без упаковки</t>
    </r>
  </si>
  <si>
    <t>Фреон</t>
  </si>
  <si>
    <t>Напряжение В/Гц</t>
  </si>
  <si>
    <t>230/50</t>
  </si>
  <si>
    <t>R 134 a</t>
  </si>
  <si>
    <t>корзин - 6 колеса - 4</t>
  </si>
  <si>
    <t>корзин - 5 колеса - 4</t>
  </si>
  <si>
    <t>корзин - 4 колеса - 4</t>
  </si>
  <si>
    <t>корзин -7   колеса - 4</t>
  </si>
  <si>
    <t>корзин -8   колеса - 6</t>
  </si>
  <si>
    <t>корзин - 1 колеса - 4</t>
  </si>
  <si>
    <t>корзин - 2 колеса - 6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</si>
  <si>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</t>
    </r>
    <r>
      <rPr>
        <b/>
        <i/>
        <sz val="9"/>
        <color theme="1"/>
        <rFont val="Times New Roman"/>
        <family val="1"/>
        <charset val="204"/>
      </rPr>
      <t xml:space="preserve"> в упаковке </t>
    </r>
    <r>
      <rPr>
        <b/>
        <i/>
        <sz val="11"/>
        <color theme="1"/>
        <rFont val="Times New Roman"/>
        <family val="1"/>
        <charset val="204"/>
      </rPr>
      <t>мм</t>
    </r>
  </si>
  <si>
    <t>770x615x1800</t>
  </si>
  <si>
    <t>до +38</t>
  </si>
  <si>
    <t xml:space="preserve">Влажноссть окружающей среды, °C </t>
  </si>
  <si>
    <t>до 70</t>
  </si>
  <si>
    <t>220/50</t>
  </si>
  <si>
    <t>Хладагент</t>
  </si>
  <si>
    <t>Замок</t>
  </si>
  <si>
    <t>Доп. Опция электромагнитный</t>
  </si>
  <si>
    <t>770x615x2000</t>
  </si>
  <si>
    <t>770x615x2150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</si>
  <si>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</t>
    </r>
    <r>
      <rPr>
        <b/>
        <i/>
        <sz val="10"/>
        <color theme="1"/>
        <rFont val="Times New Roman"/>
        <family val="1"/>
        <charset val="204"/>
      </rPr>
      <t>без упаковки мм</t>
    </r>
  </si>
  <si>
    <t>Потребляемая мощность за 24часа, кВт</t>
  </si>
  <si>
    <t>Компрессор</t>
  </si>
  <si>
    <t>850x960x2090</t>
  </si>
  <si>
    <t>1020x1040x2340</t>
  </si>
  <si>
    <t>10,5 класс потребления "А"</t>
  </si>
  <si>
    <t>до +32</t>
  </si>
  <si>
    <t>EMBRACO</t>
  </si>
  <si>
    <t>R 404 A /  R 290</t>
  </si>
  <si>
    <t>850x960x2500</t>
  </si>
  <si>
    <t>1020x1040x2750</t>
  </si>
  <si>
    <t>830x860x2505</t>
  </si>
  <si>
    <t>830x860x2105</t>
  </si>
  <si>
    <t>830x860x1855</t>
  </si>
  <si>
    <t>750x860x1855</t>
  </si>
  <si>
    <t>1100x990x1965</t>
  </si>
  <si>
    <t>1020x990x1965</t>
  </si>
  <si>
    <t>1100x990x2215</t>
  </si>
  <si>
    <t>1100x990x2615</t>
  </si>
  <si>
    <t xml:space="preserve">Морозильный ларь BFB 1201 </t>
  </si>
  <si>
    <t xml:space="preserve">Морозильный ларь BFB 1301 </t>
  </si>
  <si>
    <t xml:space="preserve">Морозильный ларь BFB 1401 </t>
  </si>
  <si>
    <t>Морозильный ларь BFB 1501</t>
  </si>
  <si>
    <t>Морозильный ларь BFB 1601</t>
  </si>
  <si>
    <t>835x655x835</t>
  </si>
  <si>
    <t>835x655x1005</t>
  </si>
  <si>
    <t>835x655x1175</t>
  </si>
  <si>
    <t>835x655x1345</t>
  </si>
  <si>
    <t>835x655x1515</t>
  </si>
  <si>
    <t>Морозильный ларь BFB 1201 T</t>
  </si>
  <si>
    <t>Морозильный ларь BFB 1301 T</t>
  </si>
  <si>
    <t>Морозильный ларь BFB 1401 T</t>
  </si>
  <si>
    <t>Морозильный ларь BFB 1501 T</t>
  </si>
  <si>
    <t>Морозильный ларь BFB 1601 T</t>
  </si>
  <si>
    <t>Морозильный ларь BFB 1201 ST</t>
  </si>
  <si>
    <t>Морозильный ларь BFB 1301 ST</t>
  </si>
  <si>
    <t>Морозильный ларь BFB 1401 ST</t>
  </si>
  <si>
    <t>Морозильный ларь BFB 1501 ST</t>
  </si>
  <si>
    <t>Морозильный ларь BFB 1601 ST</t>
  </si>
  <si>
    <t>R 404 a</t>
  </si>
  <si>
    <t>корзин -3 колеса - 4</t>
  </si>
  <si>
    <t>890x675x1020</t>
  </si>
  <si>
    <t>корзин -4 колеса - 4</t>
  </si>
  <si>
    <t>890x675x1190</t>
  </si>
  <si>
    <t>890x675x890</t>
  </si>
  <si>
    <t>890x675x1360</t>
  </si>
  <si>
    <t>корзин 4 колеса - 4</t>
  </si>
  <si>
    <t>корзин -5 колеса - 4</t>
  </si>
  <si>
    <t>корзин -6 колеса - 4</t>
  </si>
  <si>
    <t>до +43</t>
  </si>
  <si>
    <t>890x675x1530</t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</si>
  <si>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(*заказная позиция)</t>
    </r>
  </si>
  <si>
    <t>СУПЕРСТРУКТУРА</t>
  </si>
  <si>
    <t>ОСТРОВНАЯ СУПЕРСТРУКТУРА</t>
  </si>
  <si>
    <t>СС 2500 О</t>
  </si>
  <si>
    <t>СС 2100 О</t>
  </si>
  <si>
    <t>СС 1850 О</t>
  </si>
  <si>
    <t>СС 2500 О с подсветкой</t>
  </si>
  <si>
    <t>СС 2100 О с подсветкой</t>
  </si>
  <si>
    <t>СС 1850 О с подсветкой</t>
  </si>
  <si>
    <t>ЛИНЕЙНАЯ СУПЕРСТРУКТУРА</t>
  </si>
  <si>
    <t>СС 2500 L</t>
  </si>
  <si>
    <t>СС 2100 L</t>
  </si>
  <si>
    <t>СС 1850 L</t>
  </si>
  <si>
    <t>ПРИСТЕННАЯ СУПЕРСТРУКТУРА</t>
  </si>
  <si>
    <t>СС 2500 Р</t>
  </si>
  <si>
    <t>СС 2100 Р</t>
  </si>
  <si>
    <t>СС 1850 Р</t>
  </si>
  <si>
    <t>до +35</t>
  </si>
  <si>
    <r>
      <t xml:space="preserve">ЛАРИ Bonvini BFB +35°c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</si>
  <si>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+38°c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</si>
  <si>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</si>
  <si>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t>БОНЕТЫ Bonvini /Гнутое стекло/PH</t>
  </si>
  <si>
    <t>Бонета BFG 2500 PH</t>
  </si>
  <si>
    <t>Бонета BFG 1850Т PH</t>
  </si>
  <si>
    <t>Бонета BFG 1850 PH</t>
  </si>
  <si>
    <t>Бонета BFG 2100 PH</t>
  </si>
  <si>
    <t>Цена (руб)</t>
  </si>
  <si>
    <t>Морозильный ларь МЛК-250 крышка нерж.</t>
  </si>
  <si>
    <t>Морозильный ларь МЛК-350 крышка нерж.</t>
  </si>
  <si>
    <t>Морозильный ларь МЛК-400 крышка нерж.</t>
  </si>
  <si>
    <t>Морозильный ларь МЛК-500 крышка нерж.</t>
  </si>
  <si>
    <t>Морозильный ларь МЛК-600 крышка нерж.</t>
  </si>
  <si>
    <t>Морозильный ларь МЛК-700 крышка нерж.</t>
  </si>
  <si>
    <t>Морозильный ларь МЛК-800 крышка нерж.</t>
  </si>
  <si>
    <t>805x685x840</t>
  </si>
  <si>
    <t>805x685x1040</t>
  </si>
  <si>
    <t>805x685x1240</t>
  </si>
  <si>
    <t>805x685x1440</t>
  </si>
  <si>
    <t>805x685x1640</t>
  </si>
  <si>
    <t>БОНЕТЫ Bonvini РН/Гнутое стекло/</t>
  </si>
  <si>
    <t>Бонета BFG 2500 РН</t>
  </si>
  <si>
    <t>Бонета BFG 2100 РН</t>
  </si>
  <si>
    <t>Бонета BFG 1850 РН</t>
  </si>
  <si>
    <t>Бонета BFG 1850Т РН</t>
  </si>
  <si>
    <t>корзин - 3 колеса - 4</t>
  </si>
  <si>
    <t>корзин - 1 колеса - 6</t>
  </si>
  <si>
    <t>790x604x804</t>
  </si>
  <si>
    <t>790x604x1004</t>
  </si>
  <si>
    <t>790x604x1204</t>
  </si>
  <si>
    <t>790x604x1404</t>
  </si>
  <si>
    <t>790x604x1604</t>
  </si>
  <si>
    <t>790x604x1804</t>
  </si>
  <si>
    <t>+16...-+32</t>
  </si>
  <si>
    <t>+16..-+32</t>
  </si>
  <si>
    <t>790x680x804</t>
  </si>
  <si>
    <t>790x680x1004</t>
  </si>
  <si>
    <t>790x680x1204</t>
  </si>
  <si>
    <t>790x680x1404</t>
  </si>
  <si>
    <t>790x680x1604</t>
  </si>
  <si>
    <t>790x680x1804</t>
  </si>
  <si>
    <t>790x680x2004</t>
  </si>
  <si>
    <t>805x685x1840</t>
  </si>
  <si>
    <t>805x685x2004</t>
  </si>
  <si>
    <t>Шкаф 750 BGC</t>
  </si>
  <si>
    <t>R 134 a/R404a/R290</t>
  </si>
  <si>
    <t>R 404 a/R134 a</t>
  </si>
  <si>
    <r>
      <t>790х680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804</t>
    </r>
  </si>
  <si>
    <t>*комплектация реечным замком с установкой + 170 руб. Комплектация врезным замком с установкой 500 руб.</t>
  </si>
  <si>
    <t>*среднетемпературные лари в диапазоне (-3 …+3 )  под заказ плюс 1000 рублей к стоимости стандартной комплектации</t>
  </si>
  <si>
    <t>разделители 4/корзин 8,       колесные опоры 6</t>
  </si>
  <si>
    <t>разделители 5/корзин 12,     колесные опоры  6</t>
  </si>
  <si>
    <t>разделители  5/ корзин 6,     колесные опоры 6</t>
  </si>
  <si>
    <t>разделители 4/корзин 5 , колесные опоры  6</t>
  </si>
  <si>
    <t>разделители 3/корзин 4, колесные опоры 6</t>
  </si>
  <si>
    <t>разделители  5/корзин 6,  колесные опоры  6</t>
  </si>
  <si>
    <t>разделители 4/корзин 5, колесные опоры - 6</t>
  </si>
  <si>
    <t>разделители 3/корзин 4,  колесные опоры - 6</t>
  </si>
  <si>
    <t>разделители 3/корзин 4,      колесные опоры 6</t>
  </si>
  <si>
    <t>ШКАФЫ Bonvini 2-х дверные</t>
  </si>
  <si>
    <t>BMD 1000</t>
  </si>
  <si>
    <t>1…+8</t>
  </si>
  <si>
    <t>.-5…+5</t>
  </si>
  <si>
    <t>.-12…-18</t>
  </si>
  <si>
    <t>.-18…-25</t>
  </si>
  <si>
    <t>725x1200x2035</t>
  </si>
  <si>
    <t>Двери</t>
  </si>
  <si>
    <t>Распашные металлические</t>
  </si>
  <si>
    <t xml:space="preserve">Полезный Объем (л) </t>
  </si>
  <si>
    <t>BMD 1200</t>
  </si>
  <si>
    <t>BGCD 1000</t>
  </si>
  <si>
    <t>BGCD 1200</t>
  </si>
  <si>
    <t>BGCD 1400</t>
  </si>
  <si>
    <t>Распашные стеклянные</t>
  </si>
  <si>
    <t>725x1400x2035</t>
  </si>
  <si>
    <t>BMD 1400</t>
  </si>
  <si>
    <t>825x1200x2035</t>
  </si>
  <si>
    <t>BGCD-K 1000</t>
  </si>
  <si>
    <t>BGCD-K 1200</t>
  </si>
  <si>
    <t>BGCD-K 1400</t>
  </si>
  <si>
    <t>Распашные стеклянные с канапе</t>
  </si>
  <si>
    <t>+2…+8</t>
  </si>
  <si>
    <t>Количество полок</t>
  </si>
  <si>
    <t>Ширина полок. Мм</t>
  </si>
  <si>
    <t>Нагрузка на полку. Кг</t>
  </si>
  <si>
    <t>Ограничители на полках</t>
  </si>
  <si>
    <t>Ночная шторка</t>
  </si>
  <si>
    <t>1250/710/1920</t>
  </si>
  <si>
    <t>2500/710/1920</t>
  </si>
  <si>
    <t>1250/710/2050</t>
  </si>
  <si>
    <t>2500/710/2050</t>
  </si>
  <si>
    <t>1250/710/2150</t>
  </si>
  <si>
    <t>2500/710/2150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</si>
  <si>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</si>
  <si>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Название</t>
  </si>
  <si>
    <t>Горки СНЕЖ GARDA(встроенный холод)</t>
  </si>
  <si>
    <t>1875/710/1920</t>
  </si>
  <si>
    <t>Горка СНЕЖ GARDA 1250</t>
  </si>
  <si>
    <t>Горка СНЕЖ GARDA 1875</t>
  </si>
  <si>
    <t>Горка СНЕЖ GARDA 2500</t>
  </si>
  <si>
    <t>Высота 1920 мм</t>
  </si>
  <si>
    <t>Высота 2050 мм</t>
  </si>
  <si>
    <t>Высота 2150 мм</t>
  </si>
  <si>
    <t>Количество</t>
  </si>
  <si>
    <t>Стоимость, руб</t>
  </si>
  <si>
    <t>LED Подсветка верхняя</t>
  </si>
  <si>
    <t>Делитель между горками (оргстекло)</t>
  </si>
  <si>
    <t>Соединительный комплект</t>
  </si>
  <si>
    <t>Количество, шт</t>
  </si>
  <si>
    <t>ИТОГО,руб</t>
  </si>
  <si>
    <t>Ваша скидка,%</t>
  </si>
  <si>
    <t>В базовую цену входят:</t>
  </si>
  <si>
    <t>1875/710/2150</t>
  </si>
  <si>
    <t>1875/710/2050</t>
  </si>
  <si>
    <t>Итоговая стоимость, руб</t>
  </si>
  <si>
    <t>Ширина полок, мм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</si>
  <si>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</si>
  <si>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Нагрузка на полку, кг</t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</si>
  <si>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цена, руб</t>
    </r>
  </si>
  <si>
    <t>Горки BONVINI GARDA(встроенный холод)</t>
  </si>
  <si>
    <t>Горка BONVINI GARDA 1250</t>
  </si>
  <si>
    <t>Горка BONVINI GARDA 1875</t>
  </si>
  <si>
    <t>Горка BONVINI GARDA 2500</t>
  </si>
  <si>
    <t>Дополнительные опции</t>
  </si>
  <si>
    <t>Дополнительная полка 1250</t>
  </si>
  <si>
    <t>Дополнительная полка 1875</t>
  </si>
  <si>
    <t>Дополнительная полка 2500</t>
  </si>
  <si>
    <t>Дополнительная подсветка всех полок 1250</t>
  </si>
  <si>
    <t>Дополнительная подсветка всех полок 1875</t>
  </si>
  <si>
    <t>Дополнительная подсветка всех полок 2500</t>
  </si>
  <si>
    <t>Покраска по Ral по согласованию</t>
  </si>
  <si>
    <t>ral.ru/classic_colours</t>
  </si>
  <si>
    <r>
      <rPr>
        <b/>
        <i/>
        <sz val="11"/>
        <color theme="1"/>
        <rFont val="Times New Roman"/>
        <family val="1"/>
        <charset val="204"/>
      </rPr>
      <t xml:space="preserve">Габариты </t>
    </r>
    <r>
      <rPr>
        <b/>
        <i/>
        <sz val="13"/>
        <color theme="1"/>
        <rFont val="Times New Roman"/>
        <family val="1"/>
        <charset val="204"/>
      </rPr>
      <t xml:space="preserve">
(ДxШxВ) мм без боковых панелей</t>
    </r>
  </si>
  <si>
    <t>Общая стоимост, руб</t>
  </si>
  <si>
    <t>Высота горки 1920 мм</t>
  </si>
  <si>
    <t>Высота горки 2050 мм</t>
  </si>
  <si>
    <t>Высота горки 2150 мм</t>
  </si>
  <si>
    <t>Итого,руб</t>
  </si>
  <si>
    <t xml:space="preserve">Горки СНЕЖ GARDA (выносной холод) </t>
  </si>
  <si>
    <t xml:space="preserve">Горки BONVINI GARDA (выносной холод) </t>
  </si>
  <si>
    <t>Габариты 
(ДxШxВ) мм без боковых панелей</t>
  </si>
  <si>
    <t>RAL: 3000;5005;7035;6018</t>
  </si>
  <si>
    <t>Боковина глухая, за ед. (толщина 30мм)</t>
  </si>
  <si>
    <t>Боковины панорамная, за ед.(толщина 30мм)</t>
  </si>
  <si>
    <t>Боковина зеркальна, за ед.(толщина 30мм)</t>
  </si>
  <si>
    <t>Боковина глухая, за ед.(толщина 30мм)</t>
  </si>
  <si>
    <t>Боковина зеркальная, за ед.(толщина 30мм)</t>
  </si>
  <si>
    <t>Дополнительная полка 1250, мм</t>
  </si>
  <si>
    <t>Дополнительная полка 1875, мм</t>
  </si>
  <si>
    <t>Дополнительная полка 2500, мм</t>
  </si>
  <si>
    <t>Количество навесных полок полок, шт</t>
  </si>
  <si>
    <t>1250/830/1920</t>
  </si>
  <si>
    <t>1875/830/1920</t>
  </si>
  <si>
    <t>2500/830/1920</t>
  </si>
  <si>
    <t>Количество навесных полок, шт</t>
  </si>
  <si>
    <t>1250/830/2050</t>
  </si>
  <si>
    <t>1875/830/2050</t>
  </si>
  <si>
    <t>2500/830/2050</t>
  </si>
  <si>
    <t>1250/830/2150</t>
  </si>
  <si>
    <t>1875/830/2150</t>
  </si>
  <si>
    <t>2500/830/2150</t>
  </si>
  <si>
    <t>ж</t>
  </si>
  <si>
    <t>Шторки стеклянные 1250 мм</t>
  </si>
  <si>
    <t>*комплектация реечным замком с установкой + 284 руб. Комплектация врезным замком с установкой 520 руб.</t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</si>
  <si>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1701 ST</t>
    </r>
  </si>
</sst>
</file>

<file path=xl/styles.xml><?xml version="1.0" encoding="utf-8"?>
<styleSheet xmlns="http://schemas.openxmlformats.org/spreadsheetml/2006/main">
  <numFmts count="5">
    <numFmt numFmtId="42" formatCode="_-* #,##0\ &quot;₽&quot;_-;\-* #,##0\ &quot;₽&quot;_-;_-* &quot;-&quot;\ &quot;₽&quot;_-;_-@_-"/>
    <numFmt numFmtId="164" formatCode="#,##0.00_ ;[Red]\-#,##0.00\ "/>
    <numFmt numFmtId="165" formatCode="#,##0.0_ ;[Red]\-#,##0.0\ "/>
    <numFmt numFmtId="166" formatCode="0.0"/>
    <numFmt numFmtId="167" formatCode="#,##0\ _₽"/>
  </numFmts>
  <fonts count="39">
    <font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u/>
      <sz val="14"/>
      <color theme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i/>
      <sz val="26"/>
      <color theme="0" tint="-0.499984740745262"/>
      <name val="Times New Roman"/>
      <family val="1"/>
      <charset val="204"/>
    </font>
    <font>
      <b/>
      <i/>
      <sz val="11"/>
      <color theme="0" tint="-0.499984740745262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i/>
      <sz val="12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3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3"/>
      <color rgb="FFFF0000"/>
      <name val="Times New Roman"/>
      <family val="1"/>
      <charset val="204"/>
    </font>
    <font>
      <b/>
      <i/>
      <vertAlign val="superscript"/>
      <sz val="13"/>
      <color theme="1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4"/>
      <color theme="0"/>
      <name val="Times New Roman"/>
      <family val="1"/>
      <charset val="204"/>
    </font>
    <font>
      <b/>
      <i/>
      <u/>
      <sz val="14"/>
      <color rgb="FFFF5D5D"/>
      <name val="Calibri"/>
      <family val="2"/>
      <charset val="204"/>
      <scheme val="minor"/>
    </font>
    <font>
      <b/>
      <i/>
      <sz val="14"/>
      <color theme="1"/>
      <name val="N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23">
    <xf numFmtId="0" fontId="0" fillId="0" borderId="0" xfId="0"/>
    <xf numFmtId="0" fontId="4" fillId="2" borderId="2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0" fillId="2" borderId="10" xfId="0" applyFont="1" applyFill="1" applyBorder="1" applyAlignment="1">
      <alignment horizontal="center" vertical="center" wrapText="1"/>
    </xf>
    <xf numFmtId="4" fontId="11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/>
    <xf numFmtId="0" fontId="6" fillId="2" borderId="0" xfId="0" applyFont="1" applyFill="1" applyBorder="1"/>
    <xf numFmtId="0" fontId="7" fillId="2" borderId="0" xfId="0" applyFont="1" applyFill="1" applyBorder="1"/>
    <xf numFmtId="0" fontId="6" fillId="2" borderId="0" xfId="0" applyNumberFormat="1" applyFont="1" applyFill="1" applyBorder="1"/>
    <xf numFmtId="0" fontId="8" fillId="2" borderId="0" xfId="1" applyFont="1" applyFill="1" applyBorder="1"/>
    <xf numFmtId="0" fontId="4" fillId="2" borderId="1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/>
    </xf>
    <xf numFmtId="0" fontId="22" fillId="2" borderId="12" xfId="0" applyFont="1" applyFill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0" xfId="0" applyAlignment="1">
      <alignment vertical="top"/>
    </xf>
    <xf numFmtId="0" fontId="20" fillId="2" borderId="2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vertical="center"/>
    </xf>
    <xf numFmtId="0" fontId="0" fillId="0" borderId="0" xfId="0" applyBorder="1"/>
    <xf numFmtId="0" fontId="24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wrapText="1"/>
    </xf>
    <xf numFmtId="3" fontId="22" fillId="2" borderId="2" xfId="0" applyNumberFormat="1" applyFont="1" applyFill="1" applyBorder="1" applyAlignment="1">
      <alignment horizontal="center" vertical="center"/>
    </xf>
    <xf numFmtId="3" fontId="22" fillId="2" borderId="10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wrapText="1"/>
    </xf>
    <xf numFmtId="0" fontId="13" fillId="2" borderId="10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65" fontId="22" fillId="2" borderId="15" xfId="0" applyNumberFormat="1" applyFont="1" applyFill="1" applyBorder="1" applyAlignment="1">
      <alignment horizontal="center" vertical="center"/>
    </xf>
    <xf numFmtId="1" fontId="22" fillId="2" borderId="15" xfId="0" applyNumberFormat="1" applyFont="1" applyFill="1" applyBorder="1" applyAlignment="1">
      <alignment horizontal="center" vertical="center"/>
    </xf>
    <xf numFmtId="1" fontId="22" fillId="2" borderId="10" xfId="0" applyNumberFormat="1" applyFont="1" applyFill="1" applyBorder="1" applyAlignment="1">
      <alignment horizontal="center" vertical="center"/>
    </xf>
    <xf numFmtId="166" fontId="22" fillId="2" borderId="15" xfId="0" applyNumberFormat="1" applyFont="1" applyFill="1" applyBorder="1" applyAlignment="1">
      <alignment horizontal="center" vertical="center"/>
    </xf>
    <xf numFmtId="166" fontId="22" fillId="2" borderId="10" xfId="0" applyNumberFormat="1" applyFont="1" applyFill="1" applyBorder="1" applyAlignment="1">
      <alignment horizontal="center" vertical="center"/>
    </xf>
    <xf numFmtId="165" fontId="22" fillId="2" borderId="2" xfId="0" applyNumberFormat="1" applyFont="1" applyFill="1" applyBorder="1" applyAlignment="1">
      <alignment horizontal="center" vertical="center"/>
    </xf>
    <xf numFmtId="165" fontId="22" fillId="2" borderId="10" xfId="0" applyNumberFormat="1" applyFont="1" applyFill="1" applyBorder="1" applyAlignment="1">
      <alignment horizontal="center" vertical="center"/>
    </xf>
    <xf numFmtId="164" fontId="22" fillId="2" borderId="10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42" fontId="10" fillId="2" borderId="7" xfId="0" applyNumberFormat="1" applyFont="1" applyFill="1" applyBorder="1" applyAlignment="1">
      <alignment horizontal="center" vertical="center" wrapText="1"/>
    </xf>
    <xf numFmtId="42" fontId="10" fillId="2" borderId="10" xfId="0" applyNumberFormat="1" applyFont="1" applyFill="1" applyBorder="1" applyAlignment="1">
      <alignment horizontal="center" vertical="center" wrapText="1"/>
    </xf>
    <xf numFmtId="42" fontId="29" fillId="2" borderId="0" xfId="0" applyNumberFormat="1" applyFont="1" applyFill="1" applyAlignment="1">
      <alignment horizontal="center"/>
    </xf>
    <xf numFmtId="42" fontId="29" fillId="2" borderId="0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vertical="center" wrapText="1"/>
    </xf>
    <xf numFmtId="3" fontId="12" fillId="2" borderId="16" xfId="0" applyNumberFormat="1" applyFont="1" applyFill="1" applyBorder="1" applyAlignment="1">
      <alignment horizontal="center"/>
    </xf>
    <xf numFmtId="0" fontId="20" fillId="2" borderId="10" xfId="0" applyFont="1" applyFill="1" applyBorder="1" applyAlignment="1">
      <alignment horizontal="left" vertical="center" wrapText="1"/>
    </xf>
    <xf numFmtId="0" fontId="23" fillId="0" borderId="10" xfId="0" applyFont="1" applyBorder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vertical="center" wrapText="1"/>
    </xf>
    <xf numFmtId="0" fontId="4" fillId="2" borderId="11" xfId="0" applyFont="1" applyFill="1" applyBorder="1" applyAlignment="1">
      <alignment horizontal="center" vertical="center"/>
    </xf>
    <xf numFmtId="3" fontId="12" fillId="2" borderId="21" xfId="0" applyNumberFormat="1" applyFont="1" applyFill="1" applyBorder="1" applyAlignment="1">
      <alignment horizontal="center"/>
    </xf>
    <xf numFmtId="3" fontId="12" fillId="0" borderId="16" xfId="0" applyNumberFormat="1" applyFont="1" applyFill="1" applyBorder="1" applyAlignment="1">
      <alignment horizontal="center"/>
    </xf>
    <xf numFmtId="3" fontId="32" fillId="2" borderId="16" xfId="0" applyNumberFormat="1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vertical="center"/>
    </xf>
    <xf numFmtId="0" fontId="17" fillId="2" borderId="15" xfId="0" applyFont="1" applyFill="1" applyBorder="1" applyAlignment="1">
      <alignment vertical="center"/>
    </xf>
    <xf numFmtId="0" fontId="17" fillId="2" borderId="14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49" fontId="4" fillId="5" borderId="10" xfId="0" applyNumberFormat="1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3" fontId="32" fillId="5" borderId="16" xfId="0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vertical="center"/>
    </xf>
    <xf numFmtId="49" fontId="4" fillId="5" borderId="3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3" fontId="32" fillId="5" borderId="21" xfId="0" applyNumberFormat="1" applyFont="1" applyFill="1" applyBorder="1" applyAlignment="1">
      <alignment horizontal="center"/>
    </xf>
    <xf numFmtId="42" fontId="10" fillId="4" borderId="10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center" vertical="center" wrapText="1"/>
    </xf>
    <xf numFmtId="49" fontId="4" fillId="2" borderId="29" xfId="0" applyNumberFormat="1" applyFont="1" applyFill="1" applyBorder="1" applyAlignment="1">
      <alignment horizontal="center" vertical="center"/>
    </xf>
    <xf numFmtId="49" fontId="4" fillId="2" borderId="30" xfId="0" applyNumberFormat="1" applyFont="1" applyFill="1" applyBorder="1" applyAlignment="1">
      <alignment horizontal="center" vertical="center"/>
    </xf>
    <xf numFmtId="49" fontId="4" fillId="2" borderId="31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vertical="center"/>
    </xf>
    <xf numFmtId="0" fontId="4" fillId="2" borderId="33" xfId="0" applyFont="1" applyFill="1" applyBorder="1" applyAlignment="1">
      <alignment horizontal="center" vertical="center"/>
    </xf>
    <xf numFmtId="49" fontId="4" fillId="2" borderId="34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42" fontId="10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42" fontId="10" fillId="2" borderId="2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2" borderId="18" xfId="0" applyFont="1" applyFill="1" applyBorder="1" applyAlignment="1">
      <alignment vertical="center"/>
    </xf>
    <xf numFmtId="3" fontId="12" fillId="2" borderId="13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3" fontId="12" fillId="2" borderId="10" xfId="0" applyNumberFormat="1" applyFont="1" applyFill="1" applyBorder="1" applyAlignment="1">
      <alignment horizontal="center" vertical="center"/>
    </xf>
    <xf numFmtId="3" fontId="12" fillId="2" borderId="2" xfId="0" applyNumberFormat="1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7" fontId="12" fillId="2" borderId="13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37" fillId="0" borderId="0" xfId="1" applyFont="1" applyBorder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3" fontId="12" fillId="2" borderId="16" xfId="0" applyNumberFormat="1" applyFont="1" applyFill="1" applyBorder="1" applyAlignment="1">
      <alignment horizontal="center" vertical="center"/>
    </xf>
    <xf numFmtId="3" fontId="12" fillId="2" borderId="17" xfId="0" applyNumberFormat="1" applyFont="1" applyFill="1" applyBorder="1" applyAlignment="1">
      <alignment horizontal="center" vertical="center"/>
    </xf>
    <xf numFmtId="167" fontId="12" fillId="2" borderId="24" xfId="0" applyNumberFormat="1" applyFont="1" applyFill="1" applyBorder="1" applyAlignment="1">
      <alignment horizontal="center" vertical="center"/>
    </xf>
    <xf numFmtId="167" fontId="12" fillId="2" borderId="0" xfId="0" applyNumberFormat="1" applyFont="1" applyFill="1" applyBorder="1" applyAlignment="1">
      <alignment horizontal="center" vertical="center"/>
    </xf>
    <xf numFmtId="3" fontId="12" fillId="2" borderId="24" xfId="0" applyNumberFormat="1" applyFont="1" applyFill="1" applyBorder="1" applyAlignment="1">
      <alignment horizontal="center" vertical="center"/>
    </xf>
    <xf numFmtId="3" fontId="12" fillId="2" borderId="40" xfId="0" applyNumberFormat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vertical="center"/>
    </xf>
    <xf numFmtId="0" fontId="2" fillId="2" borderId="35" xfId="0" applyFont="1" applyFill="1" applyBorder="1" applyAlignment="1">
      <alignment vertical="center"/>
    </xf>
    <xf numFmtId="0" fontId="2" fillId="2" borderId="4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42" fontId="10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12" fillId="2" borderId="6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42" fontId="10" fillId="2" borderId="15" xfId="0" applyNumberFormat="1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0" fillId="0" borderId="9" xfId="0" applyBorder="1"/>
    <xf numFmtId="0" fontId="16" fillId="2" borderId="0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vertical="center"/>
    </xf>
    <xf numFmtId="3" fontId="12" fillId="2" borderId="4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2" fontId="10" fillId="2" borderId="3" xfId="0" applyNumberFormat="1" applyFont="1" applyFill="1" applyBorder="1" applyAlignment="1">
      <alignment horizontal="center" vertical="center" wrapText="1"/>
    </xf>
    <xf numFmtId="42" fontId="10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3" fontId="12" fillId="2" borderId="9" xfId="0" applyNumberFormat="1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 vertical="center" wrapText="1"/>
    </xf>
    <xf numFmtId="0" fontId="0" fillId="2" borderId="49" xfId="0" applyFill="1" applyBorder="1"/>
    <xf numFmtId="3" fontId="32" fillId="5" borderId="9" xfId="0" applyNumberFormat="1" applyFont="1" applyFill="1" applyBorder="1" applyAlignment="1">
      <alignment horizontal="center"/>
    </xf>
    <xf numFmtId="3" fontId="12" fillId="2" borderId="9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8" fillId="2" borderId="9" xfId="0" applyFont="1" applyFill="1" applyBorder="1" applyAlignment="1">
      <alignment horizontal="left"/>
    </xf>
    <xf numFmtId="0" fontId="18" fillId="2" borderId="12" xfId="0" applyFont="1" applyFill="1" applyBorder="1" applyAlignment="1">
      <alignment horizontal="left"/>
    </xf>
    <xf numFmtId="0" fontId="18" fillId="2" borderId="13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left" vertical="center"/>
    </xf>
    <xf numFmtId="0" fontId="17" fillId="3" borderId="7" xfId="0" applyFont="1" applyFill="1" applyBorder="1" applyAlignment="1">
      <alignment horizontal="left" vertical="center"/>
    </xf>
    <xf numFmtId="0" fontId="17" fillId="3" borderId="8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42" fontId="10" fillId="2" borderId="3" xfId="0" applyNumberFormat="1" applyFont="1" applyFill="1" applyBorder="1" applyAlignment="1">
      <alignment horizontal="center" vertical="center" wrapText="1"/>
    </xf>
    <xf numFmtId="42" fontId="10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left" vertical="center"/>
    </xf>
    <xf numFmtId="0" fontId="16" fillId="3" borderId="5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7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/>
    </xf>
    <xf numFmtId="0" fontId="31" fillId="2" borderId="22" xfId="0" applyFont="1" applyFill="1" applyBorder="1" applyAlignment="1">
      <alignment horizontal="left" vertical="top"/>
    </xf>
    <xf numFmtId="0" fontId="31" fillId="2" borderId="23" xfId="0" applyFont="1" applyFill="1" applyBorder="1" applyAlignment="1">
      <alignment horizontal="left" vertical="top"/>
    </xf>
    <xf numFmtId="0" fontId="31" fillId="2" borderId="4" xfId="0" applyFont="1" applyFill="1" applyBorder="1" applyAlignment="1">
      <alignment horizontal="left" vertical="top"/>
    </xf>
    <xf numFmtId="0" fontId="31" fillId="2" borderId="5" xfId="0" applyFont="1" applyFill="1" applyBorder="1" applyAlignment="1">
      <alignment horizontal="left" vertical="top"/>
    </xf>
    <xf numFmtId="0" fontId="31" fillId="2" borderId="7" xfId="0" applyFont="1" applyFill="1" applyBorder="1" applyAlignment="1">
      <alignment horizontal="left" vertical="top"/>
    </xf>
    <xf numFmtId="0" fontId="31" fillId="2" borderId="8" xfId="0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 vertical="center"/>
    </xf>
    <xf numFmtId="0" fontId="28" fillId="4" borderId="9" xfId="0" applyFont="1" applyFill="1" applyBorder="1" applyAlignment="1">
      <alignment horizontal="left" vertical="center"/>
    </xf>
    <xf numFmtId="0" fontId="28" fillId="4" borderId="12" xfId="0" applyFont="1" applyFill="1" applyBorder="1" applyAlignment="1">
      <alignment horizontal="left" vertical="center"/>
    </xf>
    <xf numFmtId="0" fontId="28" fillId="4" borderId="13" xfId="0" applyFont="1" applyFill="1" applyBorder="1" applyAlignment="1">
      <alignment horizontal="left"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12" xfId="0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13" xfId="0" applyFont="1" applyFill="1" applyBorder="1" applyAlignment="1">
      <alignment horizontal="left" vertical="center"/>
    </xf>
    <xf numFmtId="0" fontId="16" fillId="4" borderId="9" xfId="0" applyFont="1" applyFill="1" applyBorder="1" applyAlignment="1">
      <alignment horizontal="left" vertical="center"/>
    </xf>
    <xf numFmtId="0" fontId="16" fillId="4" borderId="12" xfId="0" applyFont="1" applyFill="1" applyBorder="1" applyAlignment="1">
      <alignment horizontal="left" vertical="center"/>
    </xf>
    <xf numFmtId="0" fontId="16" fillId="4" borderId="13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left" vertical="center"/>
    </xf>
    <xf numFmtId="0" fontId="26" fillId="3" borderId="12" xfId="0" applyFont="1" applyFill="1" applyBorder="1" applyAlignment="1">
      <alignment horizontal="left" vertical="center"/>
    </xf>
    <xf numFmtId="0" fontId="30" fillId="3" borderId="22" xfId="0" applyFont="1" applyFill="1" applyBorder="1" applyAlignment="1">
      <alignment horizontal="center" vertical="center" wrapText="1"/>
    </xf>
    <xf numFmtId="0" fontId="30" fillId="3" borderId="26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left" vertical="center"/>
    </xf>
    <xf numFmtId="0" fontId="16" fillId="4" borderId="5" xfId="0" applyFont="1" applyFill="1" applyBorder="1" applyAlignment="1">
      <alignment horizontal="left" vertical="center"/>
    </xf>
    <xf numFmtId="0" fontId="16" fillId="4" borderId="6" xfId="0" applyFont="1" applyFill="1" applyBorder="1" applyAlignment="1">
      <alignment horizontal="left" vertical="center"/>
    </xf>
    <xf numFmtId="0" fontId="16" fillId="4" borderId="7" xfId="0" applyFont="1" applyFill="1" applyBorder="1" applyAlignment="1">
      <alignment horizontal="left" vertical="center"/>
    </xf>
    <xf numFmtId="0" fontId="16" fillId="4" borderId="8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17" fillId="4" borderId="6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8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left" vertical="top"/>
    </xf>
    <xf numFmtId="0" fontId="31" fillId="2" borderId="0" xfId="0" applyFont="1" applyFill="1" applyBorder="1" applyAlignment="1">
      <alignment horizontal="left" vertical="top"/>
    </xf>
    <xf numFmtId="0" fontId="31" fillId="2" borderId="14" xfId="0" applyFont="1" applyFill="1" applyBorder="1" applyAlignment="1">
      <alignment horizontal="center" vertical="top"/>
    </xf>
    <xf numFmtId="0" fontId="31" fillId="2" borderId="0" xfId="0" applyFont="1" applyFill="1" applyBorder="1" applyAlignment="1">
      <alignment horizontal="center" vertical="top"/>
    </xf>
    <xf numFmtId="0" fontId="31" fillId="2" borderId="7" xfId="0" applyFont="1" applyFill="1" applyBorder="1" applyAlignment="1">
      <alignment horizontal="center" vertical="top"/>
    </xf>
    <xf numFmtId="0" fontId="31" fillId="2" borderId="8" xfId="0" applyFont="1" applyFill="1" applyBorder="1" applyAlignment="1">
      <alignment horizontal="center" vertical="top"/>
    </xf>
    <xf numFmtId="3" fontId="12" fillId="2" borderId="0" xfId="0" applyNumberFormat="1" applyFont="1" applyFill="1" applyBorder="1" applyAlignment="1">
      <alignment horizontal="center"/>
    </xf>
    <xf numFmtId="3" fontId="12" fillId="2" borderId="8" xfId="0" applyNumberFormat="1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42" fontId="10" fillId="2" borderId="15" xfId="0" applyNumberFormat="1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 textRotation="90" wrapText="1"/>
    </xf>
    <xf numFmtId="0" fontId="38" fillId="0" borderId="14" xfId="0" applyFont="1" applyBorder="1" applyAlignment="1">
      <alignment horizontal="center" vertical="center" textRotation="90" wrapText="1"/>
    </xf>
    <xf numFmtId="0" fontId="35" fillId="0" borderId="9" xfId="0" applyFont="1" applyBorder="1" applyAlignment="1">
      <alignment horizontal="right" vertical="center"/>
    </xf>
    <xf numFmtId="0" fontId="35" fillId="0" borderId="12" xfId="0" applyFont="1" applyBorder="1" applyAlignment="1">
      <alignment horizontal="right" vertical="center"/>
    </xf>
    <xf numFmtId="0" fontId="35" fillId="0" borderId="13" xfId="0" applyFont="1" applyBorder="1" applyAlignment="1">
      <alignment horizontal="right" vertical="center"/>
    </xf>
    <xf numFmtId="0" fontId="35" fillId="0" borderId="4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textRotation="90"/>
    </xf>
    <xf numFmtId="0" fontId="29" fillId="0" borderId="15" xfId="0" applyFont="1" applyBorder="1" applyAlignment="1">
      <alignment horizontal="center" textRotation="90"/>
    </xf>
    <xf numFmtId="0" fontId="29" fillId="0" borderId="2" xfId="0" applyFont="1" applyBorder="1" applyAlignment="1">
      <alignment horizontal="center" textRotation="90"/>
    </xf>
    <xf numFmtId="0" fontId="34" fillId="0" borderId="37" xfId="0" applyFont="1" applyBorder="1" applyAlignment="1">
      <alignment horizontal="left"/>
    </xf>
    <xf numFmtId="0" fontId="34" fillId="0" borderId="25" xfId="0" applyFont="1" applyBorder="1" applyAlignment="1">
      <alignment horizontal="left"/>
    </xf>
    <xf numFmtId="0" fontId="34" fillId="0" borderId="30" xfId="0" applyFont="1" applyBorder="1" applyAlignment="1">
      <alignment horizontal="left"/>
    </xf>
    <xf numFmtId="0" fontId="34" fillId="0" borderId="39" xfId="0" applyFont="1" applyBorder="1" applyAlignment="1">
      <alignment horizontal="left" vertical="center"/>
    </xf>
    <xf numFmtId="0" fontId="34" fillId="0" borderId="36" xfId="0" applyFont="1" applyBorder="1" applyAlignment="1">
      <alignment horizontal="left" vertical="center"/>
    </xf>
    <xf numFmtId="0" fontId="34" fillId="0" borderId="40" xfId="0" applyFont="1" applyBorder="1" applyAlignment="1">
      <alignment horizontal="left" vertical="center"/>
    </xf>
    <xf numFmtId="0" fontId="34" fillId="0" borderId="46" xfId="0" applyFont="1" applyBorder="1" applyAlignment="1">
      <alignment horizontal="left"/>
    </xf>
    <xf numFmtId="0" fontId="34" fillId="0" borderId="47" xfId="0" applyFont="1" applyBorder="1" applyAlignment="1">
      <alignment horizontal="left"/>
    </xf>
    <xf numFmtId="0" fontId="34" fillId="0" borderId="48" xfId="0" applyFont="1" applyBorder="1" applyAlignment="1">
      <alignment horizontal="left"/>
    </xf>
    <xf numFmtId="0" fontId="34" fillId="0" borderId="39" xfId="0" applyFont="1" applyBorder="1" applyAlignment="1">
      <alignment horizontal="left"/>
    </xf>
    <xf numFmtId="0" fontId="34" fillId="0" borderId="36" xfId="0" applyFont="1" applyBorder="1" applyAlignment="1">
      <alignment horizontal="left"/>
    </xf>
    <xf numFmtId="0" fontId="34" fillId="0" borderId="40" xfId="0" applyFont="1" applyBorder="1" applyAlignment="1">
      <alignment horizontal="left"/>
    </xf>
    <xf numFmtId="0" fontId="34" fillId="0" borderId="22" xfId="0" applyFont="1" applyBorder="1" applyAlignment="1">
      <alignment horizontal="left"/>
    </xf>
    <xf numFmtId="0" fontId="34" fillId="0" borderId="23" xfId="0" applyFont="1" applyBorder="1" applyAlignment="1">
      <alignment horizontal="left"/>
    </xf>
    <xf numFmtId="0" fontId="34" fillId="0" borderId="24" xfId="0" applyFont="1" applyBorder="1" applyAlignment="1">
      <alignment horizontal="left"/>
    </xf>
    <xf numFmtId="0" fontId="35" fillId="0" borderId="0" xfId="0" applyFont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34" fillId="0" borderId="43" xfId="0" applyFont="1" applyBorder="1" applyAlignment="1">
      <alignment horizontal="left" vertical="center"/>
    </xf>
    <xf numFmtId="0" fontId="34" fillId="0" borderId="44" xfId="0" applyFont="1" applyBorder="1" applyAlignment="1">
      <alignment horizontal="left" vertical="center"/>
    </xf>
    <xf numFmtId="0" fontId="34" fillId="0" borderId="45" xfId="0" applyFont="1" applyBorder="1" applyAlignment="1">
      <alignment horizontal="left" vertical="center"/>
    </xf>
    <xf numFmtId="0" fontId="29" fillId="0" borderId="4" xfId="0" applyFont="1" applyBorder="1" applyAlignment="1">
      <alignment horizontal="center" textRotation="90"/>
    </xf>
    <xf numFmtId="0" fontId="29" fillId="0" borderId="14" xfId="0" applyFont="1" applyBorder="1" applyAlignment="1">
      <alignment horizontal="center" textRotation="90"/>
    </xf>
    <xf numFmtId="0" fontId="29" fillId="0" borderId="7" xfId="0" applyFont="1" applyBorder="1" applyAlignment="1">
      <alignment horizontal="center" textRotation="90"/>
    </xf>
    <xf numFmtId="0" fontId="35" fillId="0" borderId="8" xfId="0" applyFont="1" applyBorder="1" applyAlignment="1">
      <alignment horizontal="right" vertical="center"/>
    </xf>
    <xf numFmtId="0" fontId="16" fillId="3" borderId="0" xfId="0" applyFont="1" applyFill="1" applyBorder="1" applyAlignment="1">
      <alignment horizontal="left" vertical="center"/>
    </xf>
    <xf numFmtId="0" fontId="16" fillId="3" borderId="11" xfId="0" applyFont="1" applyFill="1" applyBorder="1" applyAlignment="1">
      <alignment horizontal="left" vertic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20" fillId="2" borderId="3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17" fillId="3" borderId="19" xfId="0" applyFont="1" applyFill="1" applyBorder="1" applyAlignment="1">
      <alignment horizontal="left" vertical="center"/>
    </xf>
    <xf numFmtId="0" fontId="17" fillId="3" borderId="14" xfId="0" applyFont="1" applyFill="1" applyBorder="1" applyAlignment="1">
      <alignment horizontal="left" vertical="center"/>
    </xf>
    <xf numFmtId="0" fontId="17" fillId="3" borderId="20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cid:image001.jpg@01D54877.7747CD00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8.png"/><Relationship Id="rId1" Type="http://schemas.openxmlformats.org/officeDocument/2006/relationships/image" Target="../media/image32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12" Type="http://schemas.openxmlformats.org/officeDocument/2006/relationships/image" Target="../media/image18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11" Type="http://schemas.openxmlformats.org/officeDocument/2006/relationships/image" Target="cid:image001.jpg@01D54877.7747CD00" TargetMode="External"/><Relationship Id="rId5" Type="http://schemas.openxmlformats.org/officeDocument/2006/relationships/image" Target="../media/image9.png"/><Relationship Id="rId10" Type="http://schemas.openxmlformats.org/officeDocument/2006/relationships/image" Target="../media/image14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66674</xdr:rowOff>
    </xdr:from>
    <xdr:to>
      <xdr:col>0</xdr:col>
      <xdr:colOff>1190625</xdr:colOff>
      <xdr:row>11</xdr:row>
      <xdr:rowOff>171448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8624"/>
          <a:ext cx="1190625" cy="1343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1114426</xdr:colOff>
      <xdr:row>6</xdr:row>
      <xdr:rowOff>9525</xdr:rowOff>
    </xdr:from>
    <xdr:to>
      <xdr:col>0</xdr:col>
      <xdr:colOff>2635250</xdr:colOff>
      <xdr:row>11</xdr:row>
      <xdr:rowOff>201082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3999442"/>
          <a:ext cx="1520824" cy="14086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0</xdr:col>
      <xdr:colOff>1219200</xdr:colOff>
      <xdr:row>22</xdr:row>
      <xdr:rowOff>95250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219200" cy="1209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1181100</xdr:colOff>
      <xdr:row>17</xdr:row>
      <xdr:rowOff>85726</xdr:rowOff>
    </xdr:from>
    <xdr:to>
      <xdr:col>0</xdr:col>
      <xdr:colOff>2645833</xdr:colOff>
      <xdr:row>22</xdr:row>
      <xdr:rowOff>219076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5927726"/>
          <a:ext cx="1464733" cy="13504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152400</xdr:rowOff>
    </xdr:from>
    <xdr:to>
      <xdr:col>0</xdr:col>
      <xdr:colOff>2171700</xdr:colOff>
      <xdr:row>35</xdr:row>
      <xdr:rowOff>45134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39025"/>
          <a:ext cx="1552575" cy="23216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376767</xdr:colOff>
      <xdr:row>36</xdr:row>
      <xdr:rowOff>485774</xdr:rowOff>
    </xdr:from>
    <xdr:to>
      <xdr:col>0</xdr:col>
      <xdr:colOff>2444395</xdr:colOff>
      <xdr:row>40</xdr:row>
      <xdr:rowOff>95249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67" y="10877549"/>
          <a:ext cx="2067628" cy="2314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65617</xdr:colOff>
      <xdr:row>57</xdr:row>
      <xdr:rowOff>52917</xdr:rowOff>
    </xdr:from>
    <xdr:to>
      <xdr:col>0</xdr:col>
      <xdr:colOff>2399242</xdr:colOff>
      <xdr:row>58</xdr:row>
      <xdr:rowOff>1187450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7" y="13292667"/>
          <a:ext cx="2333625" cy="15737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62</xdr:row>
      <xdr:rowOff>404283</xdr:rowOff>
    </xdr:from>
    <xdr:to>
      <xdr:col>0</xdr:col>
      <xdr:colOff>1573145</xdr:colOff>
      <xdr:row>64</xdr:row>
      <xdr:rowOff>571500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993783"/>
          <a:ext cx="1573144" cy="12467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1248833</xdr:colOff>
      <xdr:row>61</xdr:row>
      <xdr:rowOff>41276</xdr:rowOff>
    </xdr:from>
    <xdr:to>
      <xdr:col>0</xdr:col>
      <xdr:colOff>2638425</xdr:colOff>
      <xdr:row>63</xdr:row>
      <xdr:rowOff>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833" y="15514109"/>
          <a:ext cx="1389592" cy="11546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258233</xdr:colOff>
      <xdr:row>95</xdr:row>
      <xdr:rowOff>142875</xdr:rowOff>
    </xdr:from>
    <xdr:to>
      <xdr:col>0</xdr:col>
      <xdr:colOff>2201333</xdr:colOff>
      <xdr:row>99</xdr:row>
      <xdr:rowOff>285750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233" y="20695708"/>
          <a:ext cx="1943100" cy="1561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395816</xdr:colOff>
      <xdr:row>88</xdr:row>
      <xdr:rowOff>49740</xdr:rowOff>
    </xdr:from>
    <xdr:to>
      <xdr:col>0</xdr:col>
      <xdr:colOff>2148416</xdr:colOff>
      <xdr:row>92</xdr:row>
      <xdr:rowOff>316440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" y="18178990"/>
          <a:ext cx="1752600" cy="16954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</xdr:colOff>
      <xdr:row>103</xdr:row>
      <xdr:rowOff>134407</xdr:rowOff>
    </xdr:from>
    <xdr:to>
      <xdr:col>0</xdr:col>
      <xdr:colOff>2126191</xdr:colOff>
      <xdr:row>107</xdr:row>
      <xdr:rowOff>258232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" y="23089657"/>
          <a:ext cx="2085975" cy="1457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492545</xdr:colOff>
      <xdr:row>1</xdr:row>
      <xdr:rowOff>51861</xdr:rowOff>
    </xdr:from>
    <xdr:to>
      <xdr:col>9</xdr:col>
      <xdr:colOff>160867</xdr:colOff>
      <xdr:row>1</xdr:row>
      <xdr:rowOff>1362075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295" y="80436"/>
          <a:ext cx="5811947" cy="13102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71966</xdr:rowOff>
    </xdr:from>
    <xdr:to>
      <xdr:col>0</xdr:col>
      <xdr:colOff>1364222</xdr:colOff>
      <xdr:row>1</xdr:row>
      <xdr:rowOff>1409700</xdr:rowOff>
    </xdr:to>
    <xdr:pic>
      <xdr:nvPicPr>
        <xdr:cNvPr id="21" name="Рисунок 1" descr="cid:image001.jpg@01D2A2F8.58911D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41"/>
          <a:ext cx="1364222" cy="13377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391584</xdr:colOff>
      <xdr:row>72</xdr:row>
      <xdr:rowOff>21168</xdr:rowOff>
    </xdr:from>
    <xdr:to>
      <xdr:col>1</xdr:col>
      <xdr:colOff>2106083</xdr:colOff>
      <xdr:row>77</xdr:row>
      <xdr:rowOff>254000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4" y="20468168"/>
          <a:ext cx="4434416" cy="20108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814917</xdr:colOff>
      <xdr:row>79</xdr:row>
      <xdr:rowOff>21166</xdr:rowOff>
    </xdr:from>
    <xdr:to>
      <xdr:col>1</xdr:col>
      <xdr:colOff>2159000</xdr:colOff>
      <xdr:row>81</xdr:row>
      <xdr:rowOff>533399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7" y="23145749"/>
          <a:ext cx="4064000" cy="1909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1555749</xdr:colOff>
      <xdr:row>83</xdr:row>
      <xdr:rowOff>169334</xdr:rowOff>
    </xdr:from>
    <xdr:to>
      <xdr:col>1</xdr:col>
      <xdr:colOff>952500</xdr:colOff>
      <xdr:row>85</xdr:row>
      <xdr:rowOff>402168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49" y="26013834"/>
          <a:ext cx="2116668" cy="14075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762001</xdr:colOff>
      <xdr:row>47</xdr:row>
      <xdr:rowOff>84666</xdr:rowOff>
    </xdr:from>
    <xdr:to>
      <xdr:col>0</xdr:col>
      <xdr:colOff>2066926</xdr:colOff>
      <xdr:row>52</xdr:row>
      <xdr:rowOff>328083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0223499"/>
          <a:ext cx="1304925" cy="25188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0</xdr:col>
      <xdr:colOff>2686051</xdr:colOff>
      <xdr:row>69</xdr:row>
      <xdr:rowOff>381000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0" cstate="print"/>
        <a:srcRect l="9334" t="20797" r="13204" b="5680"/>
        <a:stretch/>
      </xdr:blipFill>
      <xdr:spPr bwMode="auto">
        <a:xfrm>
          <a:off x="1" y="19964400"/>
          <a:ext cx="2686050" cy="2238375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228600</xdr:rowOff>
    </xdr:from>
    <xdr:to>
      <xdr:col>0</xdr:col>
      <xdr:colOff>2047875</xdr:colOff>
      <xdr:row>55</xdr:row>
      <xdr:rowOff>104775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2047875" cy="2733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20</xdr:row>
      <xdr:rowOff>13267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0</xdr:row>
      <xdr:rowOff>0</xdr:rowOff>
    </xdr:from>
    <xdr:to>
      <xdr:col>7</xdr:col>
      <xdr:colOff>594958</xdr:colOff>
      <xdr:row>19</xdr:row>
      <xdr:rowOff>123825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6" y="0"/>
          <a:ext cx="2214207" cy="3743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523874</xdr:colOff>
      <xdr:row>0</xdr:row>
      <xdr:rowOff>19050</xdr:rowOff>
    </xdr:from>
    <xdr:to>
      <xdr:col>9</xdr:col>
      <xdr:colOff>1045970</xdr:colOff>
      <xdr:row>19</xdr:row>
      <xdr:rowOff>133349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49" y="19050"/>
          <a:ext cx="1960371" cy="37337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1038225</xdr:colOff>
      <xdr:row>0</xdr:row>
      <xdr:rowOff>9526</xdr:rowOff>
    </xdr:from>
    <xdr:to>
      <xdr:col>11</xdr:col>
      <xdr:colOff>628650</xdr:colOff>
      <xdr:row>19</xdr:row>
      <xdr:rowOff>135534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9526"/>
          <a:ext cx="1905000" cy="37455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20</xdr:row>
      <xdr:rowOff>13267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0</xdr:row>
      <xdr:rowOff>19050</xdr:rowOff>
    </xdr:from>
    <xdr:to>
      <xdr:col>7</xdr:col>
      <xdr:colOff>472546</xdr:colOff>
      <xdr:row>19</xdr:row>
      <xdr:rowOff>142875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9050"/>
          <a:ext cx="2044171" cy="3743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0</xdr:row>
      <xdr:rowOff>104774</xdr:rowOff>
    </xdr:from>
    <xdr:to>
      <xdr:col>9</xdr:col>
      <xdr:colOff>856226</xdr:colOff>
      <xdr:row>19</xdr:row>
      <xdr:rowOff>38099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04774"/>
          <a:ext cx="1846826" cy="3552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981075</xdr:colOff>
      <xdr:row>0</xdr:row>
      <xdr:rowOff>161925</xdr:rowOff>
    </xdr:from>
    <xdr:to>
      <xdr:col>11</xdr:col>
      <xdr:colOff>362872</xdr:colOff>
      <xdr:row>19</xdr:row>
      <xdr:rowOff>9525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61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0</xdr:row>
      <xdr:rowOff>0</xdr:rowOff>
    </xdr:from>
    <xdr:to>
      <xdr:col>8</xdr:col>
      <xdr:colOff>162517</xdr:colOff>
      <xdr:row>16</xdr:row>
      <xdr:rowOff>142874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0"/>
          <a:ext cx="1867492" cy="31908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133350</xdr:colOff>
      <xdr:row>0</xdr:row>
      <xdr:rowOff>38100</xdr:rowOff>
    </xdr:from>
    <xdr:to>
      <xdr:col>10</xdr:col>
      <xdr:colOff>79341</xdr:colOff>
      <xdr:row>16</xdr:row>
      <xdr:rowOff>142875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38100"/>
          <a:ext cx="1660491" cy="3152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0</xdr:row>
      <xdr:rowOff>59823</xdr:rowOff>
    </xdr:from>
    <xdr:to>
      <xdr:col>11</xdr:col>
      <xdr:colOff>419100</xdr:colOff>
      <xdr:row>16</xdr:row>
      <xdr:rowOff>95250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59823"/>
          <a:ext cx="1581150" cy="30834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9524</xdr:rowOff>
    </xdr:from>
    <xdr:to>
      <xdr:col>6</xdr:col>
      <xdr:colOff>86730</xdr:colOff>
      <xdr:row>16</xdr:row>
      <xdr:rowOff>171449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4"/>
          <a:ext cx="6935205" cy="32099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2238377</xdr:colOff>
      <xdr:row>46</xdr:row>
      <xdr:rowOff>57151</xdr:rowOff>
    </xdr:from>
    <xdr:to>
      <xdr:col>4</xdr:col>
      <xdr:colOff>161925</xdr:colOff>
      <xdr:row>57</xdr:row>
      <xdr:rowOff>224536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7" y="14592301"/>
          <a:ext cx="2324098" cy="40440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46</xdr:row>
      <xdr:rowOff>133349</xdr:rowOff>
    </xdr:from>
    <xdr:to>
      <xdr:col>7</xdr:col>
      <xdr:colOff>504825</xdr:colOff>
      <xdr:row>57</xdr:row>
      <xdr:rowOff>301991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4668499"/>
          <a:ext cx="2152650" cy="40453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38099</xdr:rowOff>
    </xdr:from>
    <xdr:to>
      <xdr:col>4</xdr:col>
      <xdr:colOff>649512</xdr:colOff>
      <xdr:row>17</xdr:row>
      <xdr:rowOff>161925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4349"/>
          <a:ext cx="5669187" cy="35242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841765</xdr:colOff>
      <xdr:row>1</xdr:row>
      <xdr:rowOff>66675</xdr:rowOff>
    </xdr:from>
    <xdr:to>
      <xdr:col>10</xdr:col>
      <xdr:colOff>823637</xdr:colOff>
      <xdr:row>17</xdr:row>
      <xdr:rowOff>133350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515" y="542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904875</xdr:colOff>
      <xdr:row>1</xdr:row>
      <xdr:rowOff>66675</xdr:rowOff>
    </xdr:from>
    <xdr:to>
      <xdr:col>6</xdr:col>
      <xdr:colOff>873737</xdr:colOff>
      <xdr:row>17</xdr:row>
      <xdr:rowOff>150029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542925"/>
          <a:ext cx="1902437" cy="34837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149328</xdr:colOff>
      <xdr:row>1</xdr:row>
      <xdr:rowOff>145404</xdr:rowOff>
    </xdr:from>
    <xdr:to>
      <xdr:col>8</xdr:col>
      <xdr:colOff>742950</xdr:colOff>
      <xdr:row>17</xdr:row>
      <xdr:rowOff>95250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503" y="621654"/>
          <a:ext cx="1765197" cy="3350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46</xdr:row>
      <xdr:rowOff>47625</xdr:rowOff>
    </xdr:from>
    <xdr:to>
      <xdr:col>3</xdr:col>
      <xdr:colOff>37516</xdr:colOff>
      <xdr:row>60</xdr:row>
      <xdr:rowOff>161925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13668375"/>
          <a:ext cx="1971090" cy="3448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638176</xdr:colOff>
      <xdr:row>46</xdr:row>
      <xdr:rowOff>114300</xdr:rowOff>
    </xdr:from>
    <xdr:to>
      <xdr:col>7</xdr:col>
      <xdr:colOff>682744</xdr:colOff>
      <xdr:row>60</xdr:row>
      <xdr:rowOff>152400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13735050"/>
          <a:ext cx="1787643" cy="3371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6</xdr:row>
      <xdr:rowOff>95250</xdr:rowOff>
    </xdr:from>
    <xdr:to>
      <xdr:col>0</xdr:col>
      <xdr:colOff>1533525</xdr:colOff>
      <xdr:row>9</xdr:row>
      <xdr:rowOff>190500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086100"/>
          <a:ext cx="1323975" cy="1123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142877</xdr:rowOff>
    </xdr:from>
    <xdr:to>
      <xdr:col>0</xdr:col>
      <xdr:colOff>1514476</xdr:colOff>
      <xdr:row>17</xdr:row>
      <xdr:rowOff>304800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838702"/>
          <a:ext cx="1400176" cy="11429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22</xdr:row>
      <xdr:rowOff>38101</xdr:rowOff>
    </xdr:from>
    <xdr:to>
      <xdr:col>0</xdr:col>
      <xdr:colOff>1543051</xdr:colOff>
      <xdr:row>26</xdr:row>
      <xdr:rowOff>142875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438901"/>
          <a:ext cx="1352550" cy="14001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329144</xdr:rowOff>
    </xdr:from>
    <xdr:to>
      <xdr:col>0</xdr:col>
      <xdr:colOff>1384247</xdr:colOff>
      <xdr:row>42</xdr:row>
      <xdr:rowOff>533401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111694"/>
          <a:ext cx="1384246" cy="11662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45</xdr:row>
      <xdr:rowOff>107952</xdr:rowOff>
    </xdr:from>
    <xdr:to>
      <xdr:col>0</xdr:col>
      <xdr:colOff>1695450</xdr:colOff>
      <xdr:row>48</xdr:row>
      <xdr:rowOff>352426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86277"/>
          <a:ext cx="1600200" cy="15589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114300</xdr:rowOff>
    </xdr:from>
    <xdr:to>
      <xdr:col>0</xdr:col>
      <xdr:colOff>1638300</xdr:colOff>
      <xdr:row>70</xdr:row>
      <xdr:rowOff>266700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783675"/>
          <a:ext cx="1514475" cy="1562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87840</xdr:rowOff>
    </xdr:from>
    <xdr:to>
      <xdr:col>0</xdr:col>
      <xdr:colOff>1514475</xdr:colOff>
      <xdr:row>63</xdr:row>
      <xdr:rowOff>247650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299765"/>
          <a:ext cx="1457325" cy="17314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73</xdr:row>
      <xdr:rowOff>134407</xdr:rowOff>
    </xdr:from>
    <xdr:to>
      <xdr:col>0</xdr:col>
      <xdr:colOff>1476375</xdr:colOff>
      <xdr:row>76</xdr:row>
      <xdr:rowOff>304800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23965957"/>
          <a:ext cx="1417108" cy="12562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723899</xdr:colOff>
      <xdr:row>0</xdr:row>
      <xdr:rowOff>0</xdr:rowOff>
    </xdr:from>
    <xdr:to>
      <xdr:col>12</xdr:col>
      <xdr:colOff>9525</xdr:colOff>
      <xdr:row>1</xdr:row>
      <xdr:rowOff>1102153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0"/>
          <a:ext cx="5676901" cy="12926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0</xdr:row>
      <xdr:rowOff>19051</xdr:rowOff>
    </xdr:from>
    <xdr:to>
      <xdr:col>0</xdr:col>
      <xdr:colOff>1466850</xdr:colOff>
      <xdr:row>1</xdr:row>
      <xdr:rowOff>1111951</xdr:rowOff>
    </xdr:to>
    <xdr:pic>
      <xdr:nvPicPr>
        <xdr:cNvPr id="17" name="Рисунок 1" descr="cid:image001.jpg@01D2A2F8.58911D20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1"/>
          <a:ext cx="1314450" cy="1283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51</xdr:row>
      <xdr:rowOff>107952</xdr:rowOff>
    </xdr:from>
    <xdr:ext cx="1600200" cy="1558924"/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719427"/>
          <a:ext cx="1600200" cy="15589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31</xdr:row>
      <xdr:rowOff>9525</xdr:rowOff>
    </xdr:from>
    <xdr:to>
      <xdr:col>0</xdr:col>
      <xdr:colOff>1409700</xdr:colOff>
      <xdr:row>37</xdr:row>
      <xdr:rowOff>14817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01100"/>
          <a:ext cx="1304925" cy="25103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J117"/>
  <sheetViews>
    <sheetView tabSelected="1" zoomScaleSheetLayoutView="90" workbookViewId="0">
      <selection activeCell="B7" sqref="B7"/>
    </sheetView>
  </sheetViews>
  <sheetFormatPr defaultRowHeight="15"/>
  <cols>
    <col min="1" max="1" width="40.7109375" style="2" customWidth="1"/>
    <col min="2" max="2" width="37.85546875" style="2" customWidth="1"/>
    <col min="3" max="3" width="19.140625" style="2" customWidth="1"/>
    <col min="4" max="4" width="10.140625" style="2" customWidth="1"/>
    <col min="5" max="5" width="16.5703125" style="2" customWidth="1"/>
    <col min="6" max="6" width="18.85546875" style="59" customWidth="1"/>
    <col min="7" max="10" width="9.140625" style="2"/>
  </cols>
  <sheetData>
    <row r="1" spans="1:8" ht="2.25" customHeight="1" thickBot="1"/>
    <row r="2" spans="1:8" s="2" customFormat="1" ht="120.75" customHeight="1" thickBot="1">
      <c r="A2" s="169"/>
      <c r="B2" s="170"/>
      <c r="C2" s="170"/>
      <c r="D2" s="170"/>
      <c r="E2" s="170"/>
      <c r="F2" s="170"/>
      <c r="G2" s="3"/>
      <c r="H2" s="3"/>
    </row>
    <row r="3" spans="1:8" ht="48" customHeight="1" thickBot="1">
      <c r="A3" s="171" t="s">
        <v>64</v>
      </c>
      <c r="B3" s="172"/>
      <c r="C3" s="172"/>
      <c r="D3" s="172"/>
      <c r="E3" s="172"/>
      <c r="F3" s="172"/>
      <c r="G3" s="3"/>
      <c r="H3" s="3"/>
    </row>
    <row r="4" spans="1:8" ht="52.5" thickBot="1">
      <c r="A4" s="193" t="s">
        <v>0</v>
      </c>
      <c r="B4" s="194"/>
      <c r="C4" s="163" t="s">
        <v>54</v>
      </c>
      <c r="D4" s="163" t="s">
        <v>53</v>
      </c>
      <c r="E4" s="165" t="s">
        <v>96</v>
      </c>
      <c r="F4" s="57" t="s">
        <v>52</v>
      </c>
      <c r="G4"/>
    </row>
    <row r="5" spans="1:8" ht="19.5" customHeight="1">
      <c r="A5" s="195" t="s">
        <v>1</v>
      </c>
      <c r="B5" s="196"/>
      <c r="C5" s="196"/>
      <c r="D5" s="196"/>
      <c r="E5" s="196"/>
      <c r="F5" s="197"/>
    </row>
    <row r="6" spans="1:8" ht="12.75" customHeight="1" thickBot="1">
      <c r="A6" s="198"/>
      <c r="B6" s="199"/>
      <c r="C6" s="199"/>
      <c r="D6" s="199"/>
      <c r="E6" s="199"/>
      <c r="F6" s="200"/>
    </row>
    <row r="7" spans="1:8" ht="19.5" thickBot="1">
      <c r="A7" s="190"/>
      <c r="B7" s="12" t="s">
        <v>2</v>
      </c>
      <c r="C7" s="16" t="s">
        <v>55</v>
      </c>
      <c r="D7" s="13">
        <v>238</v>
      </c>
      <c r="E7" s="13" t="s">
        <v>216</v>
      </c>
      <c r="F7" s="62">
        <v>19943</v>
      </c>
    </row>
    <row r="8" spans="1:8" ht="19.5" thickBot="1">
      <c r="A8" s="191"/>
      <c r="B8" s="12" t="s">
        <v>3</v>
      </c>
      <c r="C8" s="16" t="s">
        <v>55</v>
      </c>
      <c r="D8" s="13">
        <v>308</v>
      </c>
      <c r="E8" s="13" t="s">
        <v>217</v>
      </c>
      <c r="F8" s="62">
        <v>22994</v>
      </c>
    </row>
    <row r="9" spans="1:8" ht="19.5" thickBot="1">
      <c r="A9" s="191"/>
      <c r="B9" s="12" t="s">
        <v>4</v>
      </c>
      <c r="C9" s="16" t="s">
        <v>55</v>
      </c>
      <c r="D9" s="13">
        <v>378</v>
      </c>
      <c r="E9" s="13" t="s">
        <v>218</v>
      </c>
      <c r="F9" s="62">
        <v>25587</v>
      </c>
    </row>
    <row r="10" spans="1:8" ht="19.5" thickBot="1">
      <c r="A10" s="191"/>
      <c r="B10" s="12" t="s">
        <v>5</v>
      </c>
      <c r="C10" s="16" t="s">
        <v>55</v>
      </c>
      <c r="D10" s="13">
        <v>448</v>
      </c>
      <c r="E10" s="13" t="s">
        <v>219</v>
      </c>
      <c r="F10" s="62">
        <v>28948</v>
      </c>
    </row>
    <row r="11" spans="1:8" ht="19.5" thickBot="1">
      <c r="A11" s="191"/>
      <c r="B11" s="12" t="s">
        <v>6</v>
      </c>
      <c r="C11" s="16" t="s">
        <v>55</v>
      </c>
      <c r="D11" s="13">
        <v>518</v>
      </c>
      <c r="E11" s="13" t="s">
        <v>220</v>
      </c>
      <c r="F11" s="62">
        <v>32131</v>
      </c>
    </row>
    <row r="12" spans="1:8" ht="19.5" thickBot="1">
      <c r="A12" s="192"/>
      <c r="B12" s="12" t="s">
        <v>7</v>
      </c>
      <c r="C12" s="16" t="s">
        <v>55</v>
      </c>
      <c r="D12" s="13">
        <v>589</v>
      </c>
      <c r="E12" s="13" t="s">
        <v>221</v>
      </c>
      <c r="F12" s="62">
        <v>36376</v>
      </c>
    </row>
    <row r="13" spans="1:8" ht="16.5" thickBot="1">
      <c r="A13" s="201" t="s">
        <v>237</v>
      </c>
      <c r="B13" s="202"/>
      <c r="C13" s="202"/>
      <c r="D13" s="202"/>
      <c r="E13" s="202"/>
      <c r="F13" s="202"/>
    </row>
    <row r="14" spans="1:8" ht="16.5" customHeight="1">
      <c r="A14" s="203" t="s">
        <v>238</v>
      </c>
      <c r="B14" s="204"/>
      <c r="C14" s="204"/>
      <c r="D14" s="204"/>
      <c r="E14" s="204"/>
      <c r="F14" s="204"/>
    </row>
    <row r="15" spans="1:8" ht="17.25" customHeight="1" thickBot="1">
      <c r="A15" s="205"/>
      <c r="B15" s="206"/>
      <c r="C15" s="206"/>
      <c r="D15" s="206"/>
      <c r="E15" s="206"/>
      <c r="F15" s="206"/>
    </row>
    <row r="16" spans="1:8" ht="19.5" customHeight="1">
      <c r="A16" s="195" t="s">
        <v>8</v>
      </c>
      <c r="B16" s="196"/>
      <c r="C16" s="196"/>
      <c r="D16" s="196"/>
      <c r="E16" s="196"/>
      <c r="F16" s="197"/>
    </row>
    <row r="17" spans="1:6" ht="12" customHeight="1" thickBot="1">
      <c r="A17" s="198"/>
      <c r="B17" s="199"/>
      <c r="C17" s="199"/>
      <c r="D17" s="199"/>
      <c r="E17" s="199"/>
      <c r="F17" s="200"/>
    </row>
    <row r="18" spans="1:6" ht="19.5" thickBot="1">
      <c r="A18" s="190"/>
      <c r="B18" s="14" t="s">
        <v>9</v>
      </c>
      <c r="C18" s="16" t="s">
        <v>55</v>
      </c>
      <c r="D18" s="13">
        <v>226</v>
      </c>
      <c r="E18" s="13" t="s">
        <v>216</v>
      </c>
      <c r="F18" s="62">
        <v>21133</v>
      </c>
    </row>
    <row r="19" spans="1:6" ht="19.5" thickBot="1">
      <c r="A19" s="191"/>
      <c r="B19" s="12" t="s">
        <v>10</v>
      </c>
      <c r="C19" s="16" t="s">
        <v>55</v>
      </c>
      <c r="D19" s="13">
        <v>292</v>
      </c>
      <c r="E19" s="13" t="s">
        <v>217</v>
      </c>
      <c r="F19" s="62">
        <v>24409</v>
      </c>
    </row>
    <row r="20" spans="1:6" ht="19.5" thickBot="1">
      <c r="A20" s="191"/>
      <c r="B20" s="12" t="s">
        <v>11</v>
      </c>
      <c r="C20" s="16" t="s">
        <v>55</v>
      </c>
      <c r="D20" s="13">
        <v>359</v>
      </c>
      <c r="E20" s="13" t="s">
        <v>218</v>
      </c>
      <c r="F20" s="62">
        <v>27061</v>
      </c>
    </row>
    <row r="21" spans="1:6" ht="19.5" thickBot="1">
      <c r="A21" s="191"/>
      <c r="B21" s="12" t="s">
        <v>12</v>
      </c>
      <c r="C21" s="16" t="s">
        <v>55</v>
      </c>
      <c r="D21" s="13">
        <v>426</v>
      </c>
      <c r="E21" s="13" t="s">
        <v>219</v>
      </c>
      <c r="F21" s="62">
        <v>30657</v>
      </c>
    </row>
    <row r="22" spans="1:6" ht="19.5" thickBot="1">
      <c r="A22" s="191"/>
      <c r="B22" s="12" t="s">
        <v>13</v>
      </c>
      <c r="C22" s="16" t="s">
        <v>55</v>
      </c>
      <c r="D22" s="13">
        <v>492</v>
      </c>
      <c r="E22" s="13" t="s">
        <v>220</v>
      </c>
      <c r="F22" s="62">
        <v>33546</v>
      </c>
    </row>
    <row r="23" spans="1:6" ht="30" customHeight="1" thickBot="1">
      <c r="A23" s="192"/>
      <c r="B23" s="12" t="s">
        <v>14</v>
      </c>
      <c r="C23" s="16" t="s">
        <v>55</v>
      </c>
      <c r="D23" s="13">
        <v>559</v>
      </c>
      <c r="E23" s="13" t="s">
        <v>221</v>
      </c>
      <c r="F23" s="62">
        <v>38026</v>
      </c>
    </row>
    <row r="24" spans="1:6" ht="30" customHeight="1">
      <c r="A24" s="201" t="s">
        <v>237</v>
      </c>
      <c r="B24" s="202"/>
      <c r="C24" s="202"/>
      <c r="D24" s="202"/>
      <c r="E24" s="202"/>
      <c r="F24" s="202"/>
    </row>
    <row r="25" spans="1:6" ht="30" customHeight="1">
      <c r="A25" s="244" t="s">
        <v>238</v>
      </c>
      <c r="B25" s="245"/>
      <c r="C25" s="245"/>
      <c r="D25" s="245"/>
      <c r="E25" s="245"/>
      <c r="F25" s="245"/>
    </row>
    <row r="26" spans="1:6" ht="1.5" customHeight="1" thickBot="1">
      <c r="A26" s="205"/>
      <c r="B26" s="206"/>
      <c r="C26" s="206"/>
      <c r="D26" s="206"/>
      <c r="E26" s="206"/>
      <c r="F26" s="206"/>
    </row>
    <row r="27" spans="1:6" ht="20.25" customHeight="1">
      <c r="A27" s="228" t="s">
        <v>15</v>
      </c>
      <c r="B27" s="229"/>
      <c r="C27" s="229"/>
      <c r="D27" s="229"/>
      <c r="E27" s="229"/>
      <c r="F27" s="230"/>
    </row>
    <row r="28" spans="1:6" ht="21.75" customHeight="1" thickBot="1">
      <c r="A28" s="231"/>
      <c r="B28" s="232"/>
      <c r="C28" s="232"/>
      <c r="D28" s="232"/>
      <c r="E28" s="232"/>
      <c r="F28" s="233"/>
    </row>
    <row r="29" spans="1:6" ht="19.5" thickBot="1">
      <c r="A29" s="190"/>
      <c r="B29" s="12" t="s">
        <v>16</v>
      </c>
      <c r="C29" s="16" t="s">
        <v>55</v>
      </c>
      <c r="D29" s="13">
        <v>230</v>
      </c>
      <c r="E29" s="13" t="s">
        <v>224</v>
      </c>
      <c r="F29" s="62">
        <v>19943</v>
      </c>
    </row>
    <row r="30" spans="1:6" ht="26.25" customHeight="1" thickBot="1">
      <c r="A30" s="191"/>
      <c r="B30" s="12" t="s">
        <v>17</v>
      </c>
      <c r="C30" s="16" t="s">
        <v>55</v>
      </c>
      <c r="D30" s="13">
        <v>298</v>
      </c>
      <c r="E30" s="13" t="s">
        <v>225</v>
      </c>
      <c r="F30" s="62">
        <v>22994</v>
      </c>
    </row>
    <row r="31" spans="1:6" ht="27.75" customHeight="1" thickBot="1">
      <c r="A31" s="191"/>
      <c r="B31" s="12" t="s">
        <v>18</v>
      </c>
      <c r="C31" s="16" t="s">
        <v>55</v>
      </c>
      <c r="D31" s="13">
        <v>365</v>
      </c>
      <c r="E31" s="13" t="s">
        <v>226</v>
      </c>
      <c r="F31" s="62">
        <v>25587</v>
      </c>
    </row>
    <row r="32" spans="1:6" ht="19.5" thickBot="1">
      <c r="A32" s="191"/>
      <c r="B32" s="12" t="s">
        <v>19</v>
      </c>
      <c r="C32" s="16" t="s">
        <v>55</v>
      </c>
      <c r="D32" s="13">
        <v>433</v>
      </c>
      <c r="E32" s="13" t="s">
        <v>227</v>
      </c>
      <c r="F32" s="62">
        <v>28848</v>
      </c>
    </row>
    <row r="33" spans="1:6" ht="19.5" thickBot="1">
      <c r="A33" s="191"/>
      <c r="B33" s="12" t="s">
        <v>20</v>
      </c>
      <c r="C33" s="16" t="s">
        <v>55</v>
      </c>
      <c r="D33" s="13">
        <v>500</v>
      </c>
      <c r="E33" s="13" t="s">
        <v>228</v>
      </c>
      <c r="F33" s="62">
        <v>32131</v>
      </c>
    </row>
    <row r="34" spans="1:6" ht="25.5" customHeight="1" thickBot="1">
      <c r="A34" s="191"/>
      <c r="B34" s="12" t="s">
        <v>21</v>
      </c>
      <c r="C34" s="16" t="s">
        <v>55</v>
      </c>
      <c r="D34" s="13">
        <v>568</v>
      </c>
      <c r="E34" s="13" t="s">
        <v>229</v>
      </c>
      <c r="F34" s="62">
        <v>36376</v>
      </c>
    </row>
    <row r="35" spans="1:6" ht="53.25" customHeight="1" thickBot="1">
      <c r="A35" s="191"/>
      <c r="B35" s="12" t="s">
        <v>22</v>
      </c>
      <c r="C35" s="16" t="s">
        <v>55</v>
      </c>
      <c r="D35" s="13">
        <v>615</v>
      </c>
      <c r="E35" s="13" t="s">
        <v>230</v>
      </c>
      <c r="F35" s="62">
        <v>40739</v>
      </c>
    </row>
    <row r="36" spans="1:6" ht="53.25" customHeight="1" thickBot="1">
      <c r="A36" s="191"/>
      <c r="B36" s="61" t="s">
        <v>197</v>
      </c>
      <c r="C36" s="16" t="s">
        <v>55</v>
      </c>
      <c r="D36" s="13">
        <v>230</v>
      </c>
      <c r="E36" s="13" t="s">
        <v>236</v>
      </c>
      <c r="F36" s="62">
        <v>25364</v>
      </c>
    </row>
    <row r="37" spans="1:6" ht="53.25" customHeight="1" thickBot="1">
      <c r="A37" s="191"/>
      <c r="B37" s="61" t="s">
        <v>198</v>
      </c>
      <c r="C37" s="16" t="s">
        <v>55</v>
      </c>
      <c r="D37" s="13">
        <v>298</v>
      </c>
      <c r="E37" s="13" t="s">
        <v>225</v>
      </c>
      <c r="F37" s="62">
        <v>26743</v>
      </c>
    </row>
    <row r="38" spans="1:6" ht="53.25" customHeight="1" thickBot="1">
      <c r="A38" s="191"/>
      <c r="B38" s="61" t="s">
        <v>199</v>
      </c>
      <c r="C38" s="16" t="s">
        <v>55</v>
      </c>
      <c r="D38" s="13">
        <v>365</v>
      </c>
      <c r="E38" s="13" t="s">
        <v>226</v>
      </c>
      <c r="F38" s="62">
        <v>28848</v>
      </c>
    </row>
    <row r="39" spans="1:6" ht="53.25" customHeight="1" thickBot="1">
      <c r="A39" s="191"/>
      <c r="B39" s="61" t="s">
        <v>200</v>
      </c>
      <c r="C39" s="16" t="s">
        <v>55</v>
      </c>
      <c r="D39" s="13">
        <v>433</v>
      </c>
      <c r="E39" s="13" t="s">
        <v>227</v>
      </c>
      <c r="F39" s="62">
        <v>34976</v>
      </c>
    </row>
    <row r="40" spans="1:6" ht="53.25" customHeight="1" thickBot="1">
      <c r="A40" s="191"/>
      <c r="B40" s="61" t="s">
        <v>201</v>
      </c>
      <c r="C40" s="16" t="s">
        <v>55</v>
      </c>
      <c r="D40" s="13">
        <v>500</v>
      </c>
      <c r="E40" s="13" t="s">
        <v>228</v>
      </c>
      <c r="F40" s="71">
        <v>38195</v>
      </c>
    </row>
    <row r="41" spans="1:6" ht="53.25" customHeight="1" thickBot="1">
      <c r="A41" s="191"/>
      <c r="B41" s="61" t="s">
        <v>202</v>
      </c>
      <c r="C41" s="16" t="s">
        <v>55</v>
      </c>
      <c r="D41" s="13">
        <v>568</v>
      </c>
      <c r="E41" s="13" t="s">
        <v>229</v>
      </c>
      <c r="F41" s="62">
        <v>42775</v>
      </c>
    </row>
    <row r="42" spans="1:6" ht="53.25" customHeight="1" thickBot="1">
      <c r="A42" s="191"/>
      <c r="B42" s="68" t="s">
        <v>203</v>
      </c>
      <c r="C42" s="45" t="s">
        <v>55</v>
      </c>
      <c r="D42" s="69">
        <v>615</v>
      </c>
      <c r="E42" s="67" t="s">
        <v>230</v>
      </c>
      <c r="F42" s="70">
        <v>45004</v>
      </c>
    </row>
    <row r="43" spans="1:6" ht="25.5" customHeight="1">
      <c r="A43" s="201" t="s">
        <v>352</v>
      </c>
      <c r="B43" s="202"/>
      <c r="C43" s="202"/>
      <c r="D43" s="202"/>
      <c r="E43" s="202"/>
      <c r="F43" s="202"/>
    </row>
    <row r="44" spans="1:6" ht="31.5" customHeight="1" thickBot="1">
      <c r="A44" s="246" t="s">
        <v>238</v>
      </c>
      <c r="B44" s="247"/>
      <c r="C44" s="247"/>
      <c r="D44" s="247"/>
      <c r="E44" s="247"/>
      <c r="F44" s="250"/>
    </row>
    <row r="45" spans="1:6" ht="53.25" hidden="1" customHeight="1" thickBot="1">
      <c r="A45" s="248"/>
      <c r="B45" s="249"/>
      <c r="C45" s="249"/>
      <c r="D45" s="249"/>
      <c r="E45" s="249"/>
      <c r="F45" s="251"/>
    </row>
    <row r="46" spans="1:6" ht="19.5" customHeight="1">
      <c r="A46" s="174" t="s">
        <v>23</v>
      </c>
      <c r="B46" s="175"/>
      <c r="C46" s="175"/>
      <c r="D46" s="175"/>
      <c r="E46" s="175"/>
      <c r="F46" s="175"/>
    </row>
    <row r="47" spans="1:6" ht="18.75" customHeight="1" thickBot="1">
      <c r="A47" s="177"/>
      <c r="B47" s="178"/>
      <c r="C47" s="178"/>
      <c r="D47" s="178"/>
      <c r="E47" s="178"/>
      <c r="F47" s="178"/>
    </row>
    <row r="48" spans="1:6" ht="33.75" customHeight="1">
      <c r="A48" s="186"/>
      <c r="B48" s="184" t="s">
        <v>0</v>
      </c>
      <c r="C48" s="182" t="s">
        <v>54</v>
      </c>
      <c r="D48" s="182" t="s">
        <v>53</v>
      </c>
      <c r="E48" s="182" t="s">
        <v>59</v>
      </c>
      <c r="F48" s="180" t="s">
        <v>52</v>
      </c>
    </row>
    <row r="49" spans="1:7" ht="30.75" customHeight="1" thickBot="1">
      <c r="A49" s="187"/>
      <c r="B49" s="185"/>
      <c r="C49" s="183"/>
      <c r="D49" s="183"/>
      <c r="E49" s="183"/>
      <c r="F49" s="181"/>
    </row>
    <row r="50" spans="1:7" ht="39" customHeight="1" thickBot="1">
      <c r="A50" s="188"/>
      <c r="B50" s="14" t="s">
        <v>24</v>
      </c>
      <c r="C50" s="17" t="s">
        <v>56</v>
      </c>
      <c r="D50" s="11">
        <v>360</v>
      </c>
      <c r="E50" s="11" t="s">
        <v>60</v>
      </c>
      <c r="F50" s="72">
        <v>36500</v>
      </c>
    </row>
    <row r="51" spans="1:7" ht="35.25" customHeight="1" thickBot="1">
      <c r="A51" s="188"/>
      <c r="B51" s="14" t="s">
        <v>25</v>
      </c>
      <c r="C51" s="17" t="s">
        <v>56</v>
      </c>
      <c r="D51" s="11">
        <v>420</v>
      </c>
      <c r="E51" s="11" t="s">
        <v>61</v>
      </c>
      <c r="F51" s="72">
        <v>38694</v>
      </c>
    </row>
    <row r="52" spans="1:7" ht="39.75" customHeight="1" thickBot="1">
      <c r="A52" s="188"/>
      <c r="B52" s="14" t="s">
        <v>26</v>
      </c>
      <c r="C52" s="17" t="s">
        <v>56</v>
      </c>
      <c r="D52" s="11">
        <v>470</v>
      </c>
      <c r="E52" s="11" t="s">
        <v>62</v>
      </c>
      <c r="F52" s="72">
        <v>41552</v>
      </c>
    </row>
    <row r="53" spans="1:7" ht="31.5" customHeight="1" thickBot="1">
      <c r="A53" s="189"/>
      <c r="B53" s="14" t="s">
        <v>233</v>
      </c>
      <c r="C53" s="17" t="s">
        <v>56</v>
      </c>
      <c r="D53" s="11">
        <v>740</v>
      </c>
      <c r="E53" s="11" t="s">
        <v>63</v>
      </c>
      <c r="F53" s="72">
        <v>49862</v>
      </c>
    </row>
    <row r="54" spans="1:7" ht="34.5" customHeight="1" thickBot="1">
      <c r="A54" s="242"/>
      <c r="B54" s="243"/>
      <c r="C54" s="243"/>
      <c r="D54" s="243"/>
      <c r="E54" s="243"/>
      <c r="F54" s="243"/>
    </row>
    <row r="55" spans="1:7" ht="51.75" customHeight="1" thickBot="1">
      <c r="A55" s="240" t="s">
        <v>0</v>
      </c>
      <c r="B55" s="241"/>
      <c r="C55" s="4" t="s">
        <v>54</v>
      </c>
      <c r="D55" s="4" t="s">
        <v>53</v>
      </c>
      <c r="E55" s="4" t="s">
        <v>58</v>
      </c>
      <c r="F55" s="58" t="s">
        <v>52</v>
      </c>
      <c r="G55" s="3"/>
    </row>
    <row r="56" spans="1:7" ht="19.5" customHeight="1">
      <c r="A56" s="174" t="s">
        <v>27</v>
      </c>
      <c r="B56" s="175"/>
      <c r="C56" s="175"/>
      <c r="D56" s="175"/>
      <c r="E56" s="175"/>
      <c r="F56" s="176"/>
    </row>
    <row r="57" spans="1:7" ht="28.5" customHeight="1" thickBot="1">
      <c r="A57" s="177"/>
      <c r="B57" s="178"/>
      <c r="C57" s="178"/>
      <c r="D57" s="178"/>
      <c r="E57" s="178"/>
      <c r="F57" s="179"/>
    </row>
    <row r="58" spans="1:7" ht="34.5" customHeight="1" thickBot="1">
      <c r="A58" s="190"/>
      <c r="B58" s="12" t="s">
        <v>28</v>
      </c>
      <c r="C58" s="16" t="s">
        <v>57</v>
      </c>
      <c r="D58" s="15">
        <v>1100</v>
      </c>
      <c r="E58" s="11" t="s">
        <v>65</v>
      </c>
      <c r="F58" s="62">
        <f>71750*1.05</f>
        <v>75337.5</v>
      </c>
    </row>
    <row r="59" spans="1:7" ht="108.75" customHeight="1" thickBot="1">
      <c r="A59" s="191"/>
      <c r="B59" s="12" t="s">
        <v>29</v>
      </c>
      <c r="C59" s="16" t="s">
        <v>57</v>
      </c>
      <c r="D59" s="15">
        <v>1300</v>
      </c>
      <c r="E59" s="11" t="s">
        <v>66</v>
      </c>
      <c r="F59" s="62">
        <f>80500*1.05</f>
        <v>84525</v>
      </c>
    </row>
    <row r="60" spans="1:7" ht="19.5" customHeight="1">
      <c r="A60" s="234" t="s">
        <v>30</v>
      </c>
      <c r="B60" s="235"/>
      <c r="C60" s="235"/>
      <c r="D60" s="235"/>
      <c r="E60" s="235"/>
      <c r="F60" s="236"/>
    </row>
    <row r="61" spans="1:7" ht="33.75" customHeight="1" thickBot="1">
      <c r="A61" s="237"/>
      <c r="B61" s="238"/>
      <c r="C61" s="238"/>
      <c r="D61" s="238"/>
      <c r="E61" s="238"/>
      <c r="F61" s="239"/>
    </row>
    <row r="62" spans="1:7" ht="49.5" customHeight="1" thickBot="1">
      <c r="A62" s="190"/>
      <c r="B62" s="12" t="s">
        <v>31</v>
      </c>
      <c r="C62" s="16" t="s">
        <v>57</v>
      </c>
      <c r="D62" s="13">
        <v>1120</v>
      </c>
      <c r="E62" s="11" t="s">
        <v>67</v>
      </c>
      <c r="F62" s="62">
        <f>101970*1.05</f>
        <v>107068.5</v>
      </c>
    </row>
    <row r="63" spans="1:7" ht="45" customHeight="1" thickBot="1">
      <c r="A63" s="191"/>
      <c r="B63" s="12" t="s">
        <v>32</v>
      </c>
      <c r="C63" s="16" t="s">
        <v>57</v>
      </c>
      <c r="D63" s="13">
        <v>920</v>
      </c>
      <c r="E63" s="11" t="s">
        <v>68</v>
      </c>
      <c r="F63" s="62">
        <f>98880*1.05</f>
        <v>103824</v>
      </c>
    </row>
    <row r="64" spans="1:7" ht="39.75" customHeight="1" thickBot="1">
      <c r="A64" s="191"/>
      <c r="B64" s="12" t="s">
        <v>33</v>
      </c>
      <c r="C64" s="16" t="s">
        <v>57</v>
      </c>
      <c r="D64" s="13">
        <v>800</v>
      </c>
      <c r="E64" s="11" t="s">
        <v>69</v>
      </c>
      <c r="F64" s="62">
        <f>96820*1.05</f>
        <v>101661</v>
      </c>
    </row>
    <row r="65" spans="1:6" ht="48.75" customHeight="1" thickBot="1">
      <c r="A65" s="191"/>
      <c r="B65" s="56" t="s">
        <v>34</v>
      </c>
      <c r="C65" s="45" t="s">
        <v>57</v>
      </c>
      <c r="D65" s="46">
        <v>700</v>
      </c>
      <c r="E65" s="46" t="s">
        <v>70</v>
      </c>
      <c r="F65" s="62">
        <f>97850*1.05</f>
        <v>102742.5</v>
      </c>
    </row>
    <row r="66" spans="1:6" ht="48.75" customHeight="1" thickBot="1">
      <c r="A66" s="208" t="s">
        <v>191</v>
      </c>
      <c r="B66" s="209"/>
      <c r="C66" s="209"/>
      <c r="D66" s="209"/>
      <c r="E66" s="209"/>
      <c r="F66" s="210"/>
    </row>
    <row r="67" spans="1:6" ht="48.75" customHeight="1" thickBot="1">
      <c r="A67" s="191"/>
      <c r="B67" s="12" t="s">
        <v>192</v>
      </c>
      <c r="C67" s="16" t="s">
        <v>57</v>
      </c>
      <c r="D67" s="13">
        <v>1120</v>
      </c>
      <c r="E67" s="11" t="s">
        <v>67</v>
      </c>
      <c r="F67" s="62">
        <f>105029*1.05</f>
        <v>110280.45000000001</v>
      </c>
    </row>
    <row r="68" spans="1:6" ht="48.75" customHeight="1" thickBot="1">
      <c r="A68" s="191"/>
      <c r="B68" s="12" t="s">
        <v>195</v>
      </c>
      <c r="C68" s="16" t="s">
        <v>57</v>
      </c>
      <c r="D68" s="13">
        <v>920</v>
      </c>
      <c r="E68" s="11" t="s">
        <v>68</v>
      </c>
      <c r="F68" s="62">
        <f>101846*1.05</f>
        <v>106938.3</v>
      </c>
    </row>
    <row r="69" spans="1:6" ht="48.75" customHeight="1" thickBot="1">
      <c r="A69" s="191"/>
      <c r="B69" s="12" t="s">
        <v>194</v>
      </c>
      <c r="C69" s="16" t="s">
        <v>57</v>
      </c>
      <c r="D69" s="13">
        <v>800</v>
      </c>
      <c r="E69" s="11" t="s">
        <v>69</v>
      </c>
      <c r="F69" s="62">
        <f>99725*1.05</f>
        <v>104711.25</v>
      </c>
    </row>
    <row r="70" spans="1:6" ht="48.75" customHeight="1" thickBot="1">
      <c r="A70" s="192"/>
      <c r="B70" s="56" t="s">
        <v>193</v>
      </c>
      <c r="C70" s="45" t="s">
        <v>57</v>
      </c>
      <c r="D70" s="46">
        <v>700</v>
      </c>
      <c r="E70" s="46" t="s">
        <v>70</v>
      </c>
      <c r="F70" s="62">
        <f>100786*1.05</f>
        <v>105825.3</v>
      </c>
    </row>
    <row r="71" spans="1:6" ht="52.5" customHeight="1" thickBot="1">
      <c r="A71" s="220" t="s">
        <v>171</v>
      </c>
      <c r="B71" s="221"/>
      <c r="C71" s="221"/>
      <c r="D71" s="221"/>
      <c r="E71" s="221"/>
      <c r="F71" s="221"/>
    </row>
    <row r="72" spans="1:6" ht="36.75" customHeight="1" thickBot="1">
      <c r="A72" s="211" t="s">
        <v>172</v>
      </c>
      <c r="B72" s="212"/>
      <c r="C72" s="212"/>
      <c r="D72" s="212"/>
      <c r="E72" s="213"/>
      <c r="F72" s="58" t="s">
        <v>52</v>
      </c>
    </row>
    <row r="73" spans="1:6" ht="27" customHeight="1" thickBot="1">
      <c r="A73" s="224"/>
      <c r="B73" s="225"/>
      <c r="C73" s="214" t="s">
        <v>173</v>
      </c>
      <c r="D73" s="215"/>
      <c r="E73" s="216"/>
      <c r="F73" s="62">
        <v>21000</v>
      </c>
    </row>
    <row r="74" spans="1:6" ht="27.75" customHeight="1" thickBot="1">
      <c r="A74" s="188"/>
      <c r="B74" s="226"/>
      <c r="C74" s="214" t="s">
        <v>174</v>
      </c>
      <c r="D74" s="215"/>
      <c r="E74" s="216"/>
      <c r="F74" s="62">
        <v>20000</v>
      </c>
    </row>
    <row r="75" spans="1:6" ht="25.5" customHeight="1" thickBot="1">
      <c r="A75" s="188"/>
      <c r="B75" s="226"/>
      <c r="C75" s="214" t="s">
        <v>175</v>
      </c>
      <c r="D75" s="215"/>
      <c r="E75" s="216"/>
      <c r="F75" s="62">
        <v>19000</v>
      </c>
    </row>
    <row r="76" spans="1:6" ht="30.75" customHeight="1" thickBot="1">
      <c r="A76" s="188"/>
      <c r="B76" s="226"/>
      <c r="C76" s="214" t="s">
        <v>176</v>
      </c>
      <c r="D76" s="215"/>
      <c r="E76" s="216"/>
      <c r="F76" s="62">
        <v>22600</v>
      </c>
    </row>
    <row r="77" spans="1:6" ht="29.25" customHeight="1" thickBot="1">
      <c r="A77" s="188"/>
      <c r="B77" s="226"/>
      <c r="C77" s="214" t="s">
        <v>177</v>
      </c>
      <c r="D77" s="215"/>
      <c r="E77" s="216"/>
      <c r="F77" s="62">
        <v>21600</v>
      </c>
    </row>
    <row r="78" spans="1:6" ht="25.5" customHeight="1" thickBot="1">
      <c r="A78" s="189"/>
      <c r="B78" s="227"/>
      <c r="C78" s="214" t="s">
        <v>178</v>
      </c>
      <c r="D78" s="215"/>
      <c r="E78" s="216"/>
      <c r="F78" s="62">
        <v>20600</v>
      </c>
    </row>
    <row r="79" spans="1:6" ht="40.5" customHeight="1" thickBot="1">
      <c r="A79" s="217" t="s">
        <v>179</v>
      </c>
      <c r="B79" s="218"/>
      <c r="C79" s="218"/>
      <c r="D79" s="218"/>
      <c r="E79" s="219"/>
      <c r="F79" s="89" t="s">
        <v>52</v>
      </c>
    </row>
    <row r="80" spans="1:6" ht="52.5" customHeight="1" thickBot="1">
      <c r="A80" s="224"/>
      <c r="B80" s="225"/>
      <c r="C80" s="214" t="s">
        <v>180</v>
      </c>
      <c r="D80" s="215"/>
      <c r="E80" s="216"/>
      <c r="F80" s="62">
        <v>19000</v>
      </c>
    </row>
    <row r="81" spans="1:6" ht="57.75" customHeight="1" thickBot="1">
      <c r="A81" s="188"/>
      <c r="B81" s="226"/>
      <c r="C81" s="214" t="s">
        <v>181</v>
      </c>
      <c r="D81" s="215"/>
      <c r="E81" s="216"/>
      <c r="F81" s="62">
        <v>17000</v>
      </c>
    </row>
    <row r="82" spans="1:6" ht="54.75" customHeight="1" thickBot="1">
      <c r="A82" s="189"/>
      <c r="B82" s="227"/>
      <c r="C82" s="214" t="s">
        <v>182</v>
      </c>
      <c r="D82" s="215"/>
      <c r="E82" s="216"/>
      <c r="F82" s="62">
        <v>16200</v>
      </c>
    </row>
    <row r="83" spans="1:6" ht="48.75" customHeight="1" thickBot="1">
      <c r="A83" s="217" t="s">
        <v>183</v>
      </c>
      <c r="B83" s="218"/>
      <c r="C83" s="218"/>
      <c r="D83" s="218"/>
      <c r="E83" s="219"/>
      <c r="F83" s="89" t="s">
        <v>52</v>
      </c>
    </row>
    <row r="84" spans="1:6" ht="51" customHeight="1" thickBot="1">
      <c r="A84" s="224"/>
      <c r="B84" s="225"/>
      <c r="C84" s="214" t="s">
        <v>184</v>
      </c>
      <c r="D84" s="215"/>
      <c r="E84" s="216"/>
      <c r="F84" s="62">
        <v>19000</v>
      </c>
    </row>
    <row r="85" spans="1:6" ht="41.25" customHeight="1" thickBot="1">
      <c r="A85" s="188"/>
      <c r="B85" s="226"/>
      <c r="C85" s="214" t="s">
        <v>185</v>
      </c>
      <c r="D85" s="215"/>
      <c r="E85" s="216"/>
      <c r="F85" s="62">
        <v>17000</v>
      </c>
    </row>
    <row r="86" spans="1:6" ht="39" customHeight="1" thickBot="1">
      <c r="A86" s="189"/>
      <c r="B86" s="227"/>
      <c r="C86" s="214" t="s">
        <v>186</v>
      </c>
      <c r="D86" s="215"/>
      <c r="E86" s="216"/>
      <c r="F86" s="62">
        <v>16200</v>
      </c>
    </row>
    <row r="87" spans="1:6" ht="16.5" customHeight="1">
      <c r="A87" s="174" t="s">
        <v>188</v>
      </c>
      <c r="B87" s="175"/>
      <c r="C87" s="175"/>
      <c r="D87" s="175"/>
      <c r="E87" s="175"/>
      <c r="F87" s="222" t="s">
        <v>196</v>
      </c>
    </row>
    <row r="88" spans="1:6" ht="29.25" customHeight="1" thickBot="1">
      <c r="A88" s="177"/>
      <c r="B88" s="178"/>
      <c r="C88" s="178"/>
      <c r="D88" s="178"/>
      <c r="E88" s="178"/>
      <c r="F88" s="223"/>
    </row>
    <row r="89" spans="1:6" ht="28.5" customHeight="1" thickBot="1">
      <c r="A89" s="190"/>
      <c r="B89" s="12" t="s">
        <v>47</v>
      </c>
      <c r="C89" s="16" t="s">
        <v>55</v>
      </c>
      <c r="D89" s="1">
        <v>227</v>
      </c>
      <c r="E89" s="11" t="s">
        <v>72</v>
      </c>
      <c r="F89" s="62">
        <v>30793</v>
      </c>
    </row>
    <row r="90" spans="1:6" ht="27" customHeight="1" thickBot="1">
      <c r="A90" s="191"/>
      <c r="B90" s="12" t="s">
        <v>48</v>
      </c>
      <c r="C90" s="16" t="s">
        <v>55</v>
      </c>
      <c r="D90" s="1">
        <v>290</v>
      </c>
      <c r="E90" s="11" t="s">
        <v>71</v>
      </c>
      <c r="F90" s="164">
        <v>32520</v>
      </c>
    </row>
    <row r="91" spans="1:6" ht="27.75" customHeight="1" thickBot="1">
      <c r="A91" s="191"/>
      <c r="B91" s="12" t="s">
        <v>49</v>
      </c>
      <c r="C91" s="16" t="s">
        <v>55</v>
      </c>
      <c r="D91" s="1">
        <v>354</v>
      </c>
      <c r="E91" s="11" t="s">
        <v>73</v>
      </c>
      <c r="F91" s="164">
        <v>35775</v>
      </c>
    </row>
    <row r="92" spans="1:6" ht="30" customHeight="1" thickBot="1">
      <c r="A92" s="191"/>
      <c r="B92" s="12" t="s">
        <v>50</v>
      </c>
      <c r="C92" s="16" t="s">
        <v>55</v>
      </c>
      <c r="D92" s="1">
        <v>417</v>
      </c>
      <c r="E92" s="11" t="s">
        <v>74</v>
      </c>
      <c r="F92" s="164">
        <v>37238</v>
      </c>
    </row>
    <row r="93" spans="1:6" ht="32.25" customHeight="1" thickBot="1">
      <c r="A93" s="192"/>
      <c r="B93" s="12" t="s">
        <v>51</v>
      </c>
      <c r="C93" s="16" t="s">
        <v>55</v>
      </c>
      <c r="D93" s="1">
        <v>481</v>
      </c>
      <c r="E93" s="11" t="s">
        <v>75</v>
      </c>
      <c r="F93" s="164">
        <v>39803</v>
      </c>
    </row>
    <row r="94" spans="1:6" ht="19.5" customHeight="1">
      <c r="A94" s="174" t="s">
        <v>189</v>
      </c>
      <c r="B94" s="175"/>
      <c r="C94" s="175"/>
      <c r="D94" s="175"/>
      <c r="E94" s="175"/>
      <c r="F94" s="175"/>
    </row>
    <row r="95" spans="1:6" ht="21" customHeight="1" thickBot="1">
      <c r="A95" s="177"/>
      <c r="B95" s="178"/>
      <c r="C95" s="178"/>
      <c r="D95" s="178"/>
      <c r="E95" s="178"/>
      <c r="F95" s="178"/>
    </row>
    <row r="96" spans="1:6" ht="30.75" customHeight="1" thickBot="1">
      <c r="A96" s="190"/>
      <c r="B96" s="12" t="s">
        <v>42</v>
      </c>
      <c r="C96" s="16" t="s">
        <v>55</v>
      </c>
      <c r="D96" s="1">
        <v>227</v>
      </c>
      <c r="E96" s="11" t="s">
        <v>72</v>
      </c>
      <c r="F96" s="164">
        <v>31726</v>
      </c>
    </row>
    <row r="97" spans="1:6" ht="29.25" customHeight="1" thickBot="1">
      <c r="A97" s="191"/>
      <c r="B97" s="12" t="s">
        <v>43</v>
      </c>
      <c r="C97" s="16" t="s">
        <v>55</v>
      </c>
      <c r="D97" s="1">
        <v>290</v>
      </c>
      <c r="E97" s="11" t="s">
        <v>71</v>
      </c>
      <c r="F97" s="164">
        <v>33496</v>
      </c>
    </row>
    <row r="98" spans="1:6" ht="24.75" customHeight="1" thickBot="1">
      <c r="A98" s="191"/>
      <c r="B98" s="12" t="s">
        <v>44</v>
      </c>
      <c r="C98" s="16" t="s">
        <v>55</v>
      </c>
      <c r="D98" s="1">
        <v>354</v>
      </c>
      <c r="E98" s="11" t="s">
        <v>73</v>
      </c>
      <c r="F98" s="164">
        <v>36846</v>
      </c>
    </row>
    <row r="99" spans="1:6" ht="26.25" customHeight="1" thickBot="1">
      <c r="A99" s="191"/>
      <c r="B99" s="12" t="s">
        <v>45</v>
      </c>
      <c r="C99" s="16" t="s">
        <v>55</v>
      </c>
      <c r="D99" s="1">
        <v>417</v>
      </c>
      <c r="E99" s="11" t="s">
        <v>74</v>
      </c>
      <c r="F99" s="164">
        <v>38351</v>
      </c>
    </row>
    <row r="100" spans="1:6" ht="26.25" customHeight="1" thickBot="1">
      <c r="A100" s="191"/>
      <c r="B100" s="14" t="s">
        <v>46</v>
      </c>
      <c r="C100" s="16" t="s">
        <v>55</v>
      </c>
      <c r="D100" s="11">
        <v>481</v>
      </c>
      <c r="E100" s="11" t="s">
        <v>75</v>
      </c>
      <c r="F100" s="168">
        <v>42474</v>
      </c>
    </row>
    <row r="101" spans="1:6" ht="42" customHeight="1" thickBot="1">
      <c r="A101" s="192"/>
      <c r="B101" s="14" t="s">
        <v>353</v>
      </c>
      <c r="C101" s="16" t="s">
        <v>55</v>
      </c>
      <c r="D101" s="11">
        <v>549</v>
      </c>
      <c r="E101" s="11" t="s">
        <v>75</v>
      </c>
      <c r="F101" s="164">
        <v>44598</v>
      </c>
    </row>
    <row r="102" spans="1:6" ht="20.25" customHeight="1">
      <c r="A102" s="174" t="s">
        <v>190</v>
      </c>
      <c r="B102" s="175"/>
      <c r="C102" s="175"/>
      <c r="D102" s="175"/>
      <c r="E102" s="175"/>
      <c r="F102" s="175"/>
    </row>
    <row r="103" spans="1:6" ht="12.75" customHeight="1" thickBot="1">
      <c r="A103" s="177"/>
      <c r="B103" s="178"/>
      <c r="C103" s="178"/>
      <c r="D103" s="178"/>
      <c r="E103" s="178"/>
      <c r="F103" s="178"/>
    </row>
    <row r="104" spans="1:6" ht="24" customHeight="1" thickBot="1">
      <c r="A104" s="190"/>
      <c r="B104" s="12" t="s">
        <v>37</v>
      </c>
      <c r="C104" s="16" t="s">
        <v>55</v>
      </c>
      <c r="D104" s="1">
        <v>227</v>
      </c>
      <c r="E104" s="11" t="s">
        <v>72</v>
      </c>
      <c r="F104" s="62">
        <v>0</v>
      </c>
    </row>
    <row r="105" spans="1:6" ht="26.25" customHeight="1" thickBot="1">
      <c r="A105" s="191"/>
      <c r="B105" s="12" t="s">
        <v>38</v>
      </c>
      <c r="C105" s="16" t="s">
        <v>55</v>
      </c>
      <c r="D105" s="1">
        <v>290</v>
      </c>
      <c r="E105" s="11" t="s">
        <v>71</v>
      </c>
      <c r="F105" s="62" t="e">
        <f>#REF!/100*128</f>
        <v>#REF!</v>
      </c>
    </row>
    <row r="106" spans="1:6" ht="27" customHeight="1" thickBot="1">
      <c r="A106" s="191"/>
      <c r="B106" s="12" t="s">
        <v>39</v>
      </c>
      <c r="C106" s="16" t="s">
        <v>55</v>
      </c>
      <c r="D106" s="1">
        <v>354</v>
      </c>
      <c r="E106" s="11" t="s">
        <v>73</v>
      </c>
      <c r="F106" s="62" t="e">
        <f>#REF!/100*128</f>
        <v>#REF!</v>
      </c>
    </row>
    <row r="107" spans="1:6" ht="27.75" customHeight="1" thickBot="1">
      <c r="A107" s="191"/>
      <c r="B107" s="12" t="s">
        <v>40</v>
      </c>
      <c r="C107" s="16" t="s">
        <v>55</v>
      </c>
      <c r="D107" s="1">
        <v>417</v>
      </c>
      <c r="E107" s="11" t="s">
        <v>74</v>
      </c>
      <c r="F107" s="62">
        <v>0</v>
      </c>
    </row>
    <row r="108" spans="1:6" ht="26.25" customHeight="1" thickBot="1">
      <c r="A108" s="192"/>
      <c r="B108" s="14" t="s">
        <v>41</v>
      </c>
      <c r="C108" s="16" t="s">
        <v>55</v>
      </c>
      <c r="D108" s="11">
        <v>481</v>
      </c>
      <c r="E108" s="11" t="s">
        <v>75</v>
      </c>
      <c r="F108" s="62" t="e">
        <f>#REF!/100*128</f>
        <v>#REF!</v>
      </c>
    </row>
    <row r="109" spans="1:6" ht="15" customHeight="1">
      <c r="A109" s="3"/>
      <c r="B109" s="3"/>
      <c r="C109" s="3"/>
      <c r="D109" s="3"/>
      <c r="E109" s="3"/>
      <c r="F109" s="60"/>
    </row>
    <row r="110" spans="1:6" ht="15" hidden="1" customHeight="1">
      <c r="A110" s="6"/>
      <c r="B110" s="6"/>
      <c r="C110" s="6"/>
      <c r="D110" s="6"/>
      <c r="E110" s="6"/>
      <c r="F110" s="60"/>
    </row>
    <row r="111" spans="1:6" ht="15" hidden="1" customHeight="1">
      <c r="A111" s="6"/>
      <c r="B111" s="6"/>
      <c r="C111" s="6"/>
      <c r="D111" s="6"/>
      <c r="E111" s="6"/>
      <c r="F111" s="60"/>
    </row>
    <row r="112" spans="1:6" ht="15" hidden="1" customHeight="1">
      <c r="A112" s="6"/>
      <c r="B112" s="6"/>
      <c r="C112" s="6"/>
      <c r="D112" s="6"/>
      <c r="E112" s="6"/>
      <c r="F112" s="60"/>
    </row>
    <row r="113" spans="1:6" ht="15" customHeight="1">
      <c r="A113" s="7"/>
      <c r="B113" s="7"/>
      <c r="C113" s="3"/>
      <c r="D113" s="3"/>
      <c r="E113" s="3"/>
      <c r="F113" s="60"/>
    </row>
    <row r="114" spans="1:6" ht="15" customHeight="1">
      <c r="A114" s="8"/>
      <c r="B114" s="8"/>
      <c r="C114" s="3"/>
      <c r="D114" s="3"/>
      <c r="E114" s="3"/>
      <c r="F114" s="60"/>
    </row>
    <row r="115" spans="1:6" ht="15" customHeight="1">
      <c r="A115" s="9"/>
      <c r="B115" s="9"/>
      <c r="C115" s="3"/>
      <c r="D115" s="3"/>
      <c r="E115" s="3"/>
      <c r="F115" s="60"/>
    </row>
    <row r="116" spans="1:6" ht="15" customHeight="1">
      <c r="A116" s="10"/>
      <c r="B116" s="10"/>
      <c r="C116" s="3"/>
      <c r="D116" s="3"/>
      <c r="E116" s="3"/>
      <c r="F116" s="60"/>
    </row>
    <row r="117" spans="1:6" ht="15" customHeight="1">
      <c r="A117" s="10"/>
      <c r="B117" s="10"/>
      <c r="C117" s="3"/>
      <c r="D117" s="3"/>
      <c r="E117" s="3"/>
      <c r="F117" s="60"/>
    </row>
  </sheetData>
  <mergeCells count="57">
    <mergeCell ref="A83:E83"/>
    <mergeCell ref="A73:B78"/>
    <mergeCell ref="C74:E74"/>
    <mergeCell ref="A80:B82"/>
    <mergeCell ref="C82:E82"/>
    <mergeCell ref="C73:E73"/>
    <mergeCell ref="C75:E75"/>
    <mergeCell ref="C77:E77"/>
    <mergeCell ref="C81:E81"/>
    <mergeCell ref="C76:E76"/>
    <mergeCell ref="C78:E78"/>
    <mergeCell ref="A18:A23"/>
    <mergeCell ref="A27:F28"/>
    <mergeCell ref="A29:A42"/>
    <mergeCell ref="A60:F61"/>
    <mergeCell ref="A55:B55"/>
    <mergeCell ref="A54:F54"/>
    <mergeCell ref="A25:F26"/>
    <mergeCell ref="A24:F24"/>
    <mergeCell ref="A43:F43"/>
    <mergeCell ref="A44:E45"/>
    <mergeCell ref="F44:F45"/>
    <mergeCell ref="A62:A65"/>
    <mergeCell ref="A56:F57"/>
    <mergeCell ref="A58:A59"/>
    <mergeCell ref="A71:F71"/>
    <mergeCell ref="A87:E88"/>
    <mergeCell ref="F87:F88"/>
    <mergeCell ref="A84:B86"/>
    <mergeCell ref="C84:E84"/>
    <mergeCell ref="C85:E85"/>
    <mergeCell ref="C86:E86"/>
    <mergeCell ref="A67:A70"/>
    <mergeCell ref="A66:F66"/>
    <mergeCell ref="A72:E72"/>
    <mergeCell ref="C80:E80"/>
    <mergeCell ref="A79:E79"/>
    <mergeCell ref="A96:A101"/>
    <mergeCell ref="A102:F103"/>
    <mergeCell ref="A104:A108"/>
    <mergeCell ref="A89:A93"/>
    <mergeCell ref="A94:F95"/>
    <mergeCell ref="A16:F17"/>
    <mergeCell ref="A13:F13"/>
    <mergeCell ref="A14:F15"/>
    <mergeCell ref="A2:F2"/>
    <mergeCell ref="A3:F3"/>
    <mergeCell ref="A46:F47"/>
    <mergeCell ref="F48:F49"/>
    <mergeCell ref="E48:E49"/>
    <mergeCell ref="D48:D49"/>
    <mergeCell ref="C48:C49"/>
    <mergeCell ref="B48:B49"/>
    <mergeCell ref="A48:A53"/>
    <mergeCell ref="A7:A12"/>
    <mergeCell ref="A4:B4"/>
    <mergeCell ref="A5:F6"/>
  </mergeCells>
  <pageMargins left="0.25" right="0.25" top="0.75" bottom="0.75" header="0.3" footer="0.3"/>
  <pageSetup paperSize="9" scale="69" fitToHeight="0" orientation="landscape" r:id="rId1"/>
  <rowBreaks count="3" manualBreakCount="3">
    <brk id="45" max="16383" man="1"/>
    <brk id="65" max="16383" man="1"/>
    <brk id="8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K49"/>
  <sheetViews>
    <sheetView workbookViewId="0">
      <selection activeCell="G53" sqref="G53"/>
    </sheetView>
  </sheetViews>
  <sheetFormatPr defaultRowHeight="15"/>
  <cols>
    <col min="1" max="1" width="31" style="2" customWidth="1"/>
    <col min="2" max="2" width="26" style="2" customWidth="1"/>
    <col min="3" max="3" width="41.5703125" style="2" customWidth="1"/>
    <col min="4" max="4" width="21.42578125" style="2" customWidth="1"/>
    <col min="5" max="5" width="14.85546875" style="2" customWidth="1"/>
    <col min="6" max="6" width="24.5703125" style="2" customWidth="1"/>
    <col min="7" max="7" width="17.7109375" style="59" customWidth="1"/>
    <col min="8" max="11" width="9.140625" style="2"/>
  </cols>
  <sheetData>
    <row r="1" spans="1:8" ht="15.75" thickBot="1"/>
    <row r="2" spans="1:8" ht="15" customHeight="1">
      <c r="A2" s="252" t="s">
        <v>248</v>
      </c>
      <c r="B2" s="253"/>
      <c r="C2" s="253"/>
      <c r="D2" s="253"/>
      <c r="E2" s="253"/>
      <c r="F2" s="253"/>
      <c r="G2" s="253"/>
      <c r="H2" s="166"/>
    </row>
    <row r="3" spans="1:8" ht="15.75" customHeight="1" thickBot="1">
      <c r="A3" s="254"/>
      <c r="B3" s="255"/>
      <c r="C3" s="255"/>
      <c r="D3" s="255"/>
      <c r="E3" s="255"/>
      <c r="F3" s="255"/>
      <c r="G3" s="255"/>
      <c r="H3" s="166"/>
    </row>
    <row r="4" spans="1:8" ht="18" hidden="1" customHeight="1" thickBot="1">
      <c r="A4" s="78"/>
      <c r="B4" s="184" t="s">
        <v>0</v>
      </c>
      <c r="C4" s="75"/>
      <c r="D4" s="182" t="s">
        <v>54</v>
      </c>
      <c r="E4" s="182" t="s">
        <v>257</v>
      </c>
      <c r="F4" s="182" t="s">
        <v>59</v>
      </c>
      <c r="G4" s="180" t="s">
        <v>52</v>
      </c>
      <c r="H4" s="166"/>
    </row>
    <row r="5" spans="1:8" ht="37.5" hidden="1" customHeight="1" thickBot="1">
      <c r="A5" s="79"/>
      <c r="B5" s="185"/>
      <c r="C5" s="76" t="s">
        <v>255</v>
      </c>
      <c r="D5" s="183"/>
      <c r="E5" s="183"/>
      <c r="F5" s="183"/>
      <c r="G5" s="181"/>
      <c r="H5" s="166"/>
    </row>
    <row r="6" spans="1:8" ht="23.1" hidden="1" customHeight="1" thickBot="1">
      <c r="A6" s="80"/>
      <c r="B6" s="81" t="s">
        <v>249</v>
      </c>
      <c r="C6" s="81" t="s">
        <v>256</v>
      </c>
      <c r="D6" s="82" t="s">
        <v>250</v>
      </c>
      <c r="E6" s="83">
        <v>1014</v>
      </c>
      <c r="F6" s="83" t="s">
        <v>254</v>
      </c>
      <c r="G6" s="84"/>
      <c r="H6" s="166"/>
    </row>
    <row r="7" spans="1:8" ht="23.1" hidden="1" customHeight="1" thickBot="1">
      <c r="A7" s="80"/>
      <c r="B7" s="81" t="s">
        <v>249</v>
      </c>
      <c r="C7" s="81" t="s">
        <v>256</v>
      </c>
      <c r="D7" s="82" t="s">
        <v>251</v>
      </c>
      <c r="E7" s="83">
        <v>1014</v>
      </c>
      <c r="F7" s="83" t="s">
        <v>254</v>
      </c>
      <c r="G7" s="84"/>
      <c r="H7" s="166"/>
    </row>
    <row r="8" spans="1:8" ht="23.1" hidden="1" customHeight="1" thickBot="1">
      <c r="A8" s="80"/>
      <c r="B8" s="81" t="s">
        <v>249</v>
      </c>
      <c r="C8" s="81" t="s">
        <v>256</v>
      </c>
      <c r="D8" s="82" t="s">
        <v>252</v>
      </c>
      <c r="E8" s="83">
        <v>1014</v>
      </c>
      <c r="F8" s="83" t="s">
        <v>254</v>
      </c>
      <c r="G8" s="84"/>
      <c r="H8" s="166"/>
    </row>
    <row r="9" spans="1:8" ht="23.1" hidden="1" customHeight="1" thickBot="1">
      <c r="A9" s="80"/>
      <c r="B9" s="81" t="s">
        <v>249</v>
      </c>
      <c r="C9" s="81" t="s">
        <v>256</v>
      </c>
      <c r="D9" s="82" t="s">
        <v>253</v>
      </c>
      <c r="E9" s="83">
        <v>1014</v>
      </c>
      <c r="F9" s="83" t="s">
        <v>254</v>
      </c>
      <c r="G9" s="84"/>
      <c r="H9" s="166"/>
    </row>
    <row r="10" spans="1:8" ht="23.1" hidden="1" customHeight="1" thickBot="1">
      <c r="A10" s="80"/>
      <c r="B10" s="14" t="s">
        <v>258</v>
      </c>
      <c r="C10" s="14" t="s">
        <v>256</v>
      </c>
      <c r="D10" s="17" t="s">
        <v>250</v>
      </c>
      <c r="E10" s="11">
        <v>1208</v>
      </c>
      <c r="F10" s="11" t="s">
        <v>263</v>
      </c>
      <c r="G10" s="72"/>
      <c r="H10" s="166"/>
    </row>
    <row r="11" spans="1:8" ht="23.1" hidden="1" customHeight="1" thickBot="1">
      <c r="A11" s="80"/>
      <c r="B11" s="14" t="s">
        <v>258</v>
      </c>
      <c r="C11" s="14" t="s">
        <v>256</v>
      </c>
      <c r="D11" s="17" t="s">
        <v>251</v>
      </c>
      <c r="E11" s="11">
        <v>1208</v>
      </c>
      <c r="F11" s="11" t="s">
        <v>263</v>
      </c>
      <c r="G11" s="72"/>
      <c r="H11" s="166"/>
    </row>
    <row r="12" spans="1:8" ht="23.1" hidden="1" customHeight="1" thickBot="1">
      <c r="A12" s="80"/>
      <c r="B12" s="14" t="s">
        <v>258</v>
      </c>
      <c r="C12" s="14" t="s">
        <v>256</v>
      </c>
      <c r="D12" s="17" t="s">
        <v>252</v>
      </c>
      <c r="E12" s="11">
        <v>1208</v>
      </c>
      <c r="F12" s="11" t="s">
        <v>263</v>
      </c>
      <c r="G12" s="72"/>
      <c r="H12" s="166"/>
    </row>
    <row r="13" spans="1:8" ht="23.1" hidden="1" customHeight="1" thickBot="1">
      <c r="A13" s="80"/>
      <c r="B13" s="14" t="s">
        <v>258</v>
      </c>
      <c r="C13" s="14" t="s">
        <v>256</v>
      </c>
      <c r="D13" s="17" t="s">
        <v>253</v>
      </c>
      <c r="E13" s="11">
        <v>1208</v>
      </c>
      <c r="F13" s="11" t="s">
        <v>263</v>
      </c>
      <c r="G13" s="72"/>
      <c r="H13" s="166"/>
    </row>
    <row r="14" spans="1:8" ht="23.1" hidden="1" customHeight="1" thickBot="1">
      <c r="A14" s="80"/>
      <c r="B14" s="81" t="s">
        <v>264</v>
      </c>
      <c r="C14" s="81" t="s">
        <v>256</v>
      </c>
      <c r="D14" s="82" t="s">
        <v>250</v>
      </c>
      <c r="E14" s="83">
        <v>1399</v>
      </c>
      <c r="F14" s="83" t="s">
        <v>265</v>
      </c>
      <c r="G14" s="84"/>
      <c r="H14" s="166"/>
    </row>
    <row r="15" spans="1:8" ht="23.1" hidden="1" customHeight="1" thickBot="1">
      <c r="A15" s="80"/>
      <c r="B15" s="81" t="s">
        <v>264</v>
      </c>
      <c r="C15" s="81" t="s">
        <v>256</v>
      </c>
      <c r="D15" s="82" t="s">
        <v>251</v>
      </c>
      <c r="E15" s="83">
        <v>1399</v>
      </c>
      <c r="F15" s="83" t="s">
        <v>265</v>
      </c>
      <c r="G15" s="84"/>
      <c r="H15" s="166"/>
    </row>
    <row r="16" spans="1:8" ht="23.1" hidden="1" customHeight="1" thickBot="1">
      <c r="A16" s="80"/>
      <c r="B16" s="81" t="s">
        <v>264</v>
      </c>
      <c r="C16" s="81" t="s">
        <v>256</v>
      </c>
      <c r="D16" s="82" t="s">
        <v>252</v>
      </c>
      <c r="E16" s="83">
        <v>1399</v>
      </c>
      <c r="F16" s="83" t="s">
        <v>265</v>
      </c>
      <c r="G16" s="84"/>
      <c r="H16" s="166"/>
    </row>
    <row r="17" spans="1:8" ht="23.1" hidden="1" customHeight="1" thickBot="1">
      <c r="A17" s="80"/>
      <c r="B17" s="81" t="s">
        <v>264</v>
      </c>
      <c r="C17" s="81" t="s">
        <v>256</v>
      </c>
      <c r="D17" s="82" t="s">
        <v>253</v>
      </c>
      <c r="E17" s="83">
        <v>1399</v>
      </c>
      <c r="F17" s="83" t="s">
        <v>265</v>
      </c>
      <c r="G17" s="84"/>
      <c r="H17" s="166"/>
    </row>
    <row r="18" spans="1:8" ht="19.5" customHeight="1" thickBot="1">
      <c r="A18" s="242"/>
      <c r="B18" s="243"/>
      <c r="C18" s="243"/>
      <c r="D18" s="243"/>
      <c r="E18" s="243"/>
      <c r="F18" s="243"/>
      <c r="G18" s="243"/>
      <c r="H18" s="166"/>
    </row>
    <row r="19" spans="1:8" ht="19.5" customHeight="1">
      <c r="A19" s="186"/>
      <c r="B19" s="184" t="s">
        <v>0</v>
      </c>
      <c r="C19" s="184" t="s">
        <v>255</v>
      </c>
      <c r="D19" s="182" t="s">
        <v>54</v>
      </c>
      <c r="E19" s="182" t="s">
        <v>257</v>
      </c>
      <c r="F19" s="182" t="s">
        <v>59</v>
      </c>
      <c r="G19" s="180" t="s">
        <v>52</v>
      </c>
      <c r="H19" s="166"/>
    </row>
    <row r="20" spans="1:8" ht="24" customHeight="1" thickBot="1">
      <c r="A20" s="187"/>
      <c r="B20" s="185"/>
      <c r="C20" s="185"/>
      <c r="D20" s="183"/>
      <c r="E20" s="183"/>
      <c r="F20" s="183"/>
      <c r="G20" s="181"/>
      <c r="H20" s="166"/>
    </row>
    <row r="21" spans="1:8" ht="24" customHeight="1" thickBot="1">
      <c r="A21" s="187"/>
      <c r="B21" s="81" t="s">
        <v>259</v>
      </c>
      <c r="C21" s="81" t="s">
        <v>262</v>
      </c>
      <c r="D21" s="82" t="s">
        <v>250</v>
      </c>
      <c r="E21" s="83">
        <v>1014</v>
      </c>
      <c r="F21" s="83" t="s">
        <v>254</v>
      </c>
      <c r="G21" s="167">
        <v>67200</v>
      </c>
      <c r="H21" s="3"/>
    </row>
    <row r="22" spans="1:8" ht="24" hidden="1" customHeight="1" thickBot="1">
      <c r="A22" s="187"/>
      <c r="B22" s="81" t="s">
        <v>259</v>
      </c>
      <c r="C22" s="81" t="s">
        <v>262</v>
      </c>
      <c r="D22" s="82" t="s">
        <v>251</v>
      </c>
      <c r="E22" s="83">
        <v>1014</v>
      </c>
      <c r="F22" s="83" t="s">
        <v>254</v>
      </c>
      <c r="G22" s="84"/>
      <c r="H22" s="166"/>
    </row>
    <row r="23" spans="1:8" ht="24" hidden="1" customHeight="1" thickBot="1">
      <c r="A23" s="187"/>
      <c r="B23" s="81" t="s">
        <v>259</v>
      </c>
      <c r="C23" s="81" t="s">
        <v>262</v>
      </c>
      <c r="D23" s="82" t="s">
        <v>252</v>
      </c>
      <c r="E23" s="83">
        <v>1014</v>
      </c>
      <c r="F23" s="83" t="s">
        <v>254</v>
      </c>
      <c r="G23" s="84"/>
      <c r="H23" s="166"/>
    </row>
    <row r="24" spans="1:8" ht="24" hidden="1" customHeight="1" thickBot="1">
      <c r="A24" s="187"/>
      <c r="B24" s="81" t="s">
        <v>259</v>
      </c>
      <c r="C24" s="81" t="s">
        <v>262</v>
      </c>
      <c r="D24" s="82" t="s">
        <v>253</v>
      </c>
      <c r="E24" s="83">
        <v>1014</v>
      </c>
      <c r="F24" s="83" t="s">
        <v>254</v>
      </c>
      <c r="G24" s="84"/>
      <c r="H24" s="166"/>
    </row>
    <row r="25" spans="1:8" ht="24" customHeight="1" thickBot="1">
      <c r="A25" s="187"/>
      <c r="B25" s="14" t="s">
        <v>260</v>
      </c>
      <c r="C25" s="14" t="s">
        <v>262</v>
      </c>
      <c r="D25" s="17" t="s">
        <v>250</v>
      </c>
      <c r="E25" s="11">
        <v>1208</v>
      </c>
      <c r="F25" s="11" t="s">
        <v>263</v>
      </c>
      <c r="G25" s="72">
        <v>71400</v>
      </c>
      <c r="H25" s="166"/>
    </row>
    <row r="26" spans="1:8" ht="24" hidden="1" customHeight="1" thickBot="1">
      <c r="A26" s="187"/>
      <c r="B26" s="14" t="s">
        <v>260</v>
      </c>
      <c r="C26" s="14" t="s">
        <v>262</v>
      </c>
      <c r="D26" s="17" t="s">
        <v>251</v>
      </c>
      <c r="E26" s="11">
        <v>1208</v>
      </c>
      <c r="F26" s="11" t="s">
        <v>263</v>
      </c>
      <c r="G26" s="72"/>
      <c r="H26" s="166"/>
    </row>
    <row r="27" spans="1:8" ht="24" hidden="1" customHeight="1" thickBot="1">
      <c r="A27" s="187"/>
      <c r="B27" s="14" t="s">
        <v>260</v>
      </c>
      <c r="C27" s="14" t="s">
        <v>262</v>
      </c>
      <c r="D27" s="17" t="s">
        <v>252</v>
      </c>
      <c r="E27" s="11">
        <v>1208</v>
      </c>
      <c r="F27" s="11" t="s">
        <v>263</v>
      </c>
      <c r="G27" s="72"/>
      <c r="H27" s="166"/>
    </row>
    <row r="28" spans="1:8" ht="24" hidden="1" customHeight="1" thickBot="1">
      <c r="A28" s="187"/>
      <c r="B28" s="14" t="s">
        <v>260</v>
      </c>
      <c r="C28" s="14" t="s">
        <v>262</v>
      </c>
      <c r="D28" s="17" t="s">
        <v>253</v>
      </c>
      <c r="E28" s="11">
        <v>1208</v>
      </c>
      <c r="F28" s="11" t="s">
        <v>263</v>
      </c>
      <c r="G28" s="72"/>
      <c r="H28" s="166"/>
    </row>
    <row r="29" spans="1:8" ht="24" customHeight="1" thickBot="1">
      <c r="A29" s="187"/>
      <c r="B29" s="81" t="s">
        <v>261</v>
      </c>
      <c r="C29" s="81" t="s">
        <v>262</v>
      </c>
      <c r="D29" s="82" t="s">
        <v>250</v>
      </c>
      <c r="E29" s="83">
        <v>1399</v>
      </c>
      <c r="F29" s="83" t="s">
        <v>265</v>
      </c>
      <c r="G29" s="84">
        <v>75600</v>
      </c>
      <c r="H29" s="166"/>
    </row>
    <row r="30" spans="1:8" ht="24" hidden="1" customHeight="1" thickBot="1">
      <c r="A30" s="187"/>
      <c r="B30" s="81" t="s">
        <v>261</v>
      </c>
      <c r="C30" s="81" t="s">
        <v>262</v>
      </c>
      <c r="D30" s="82" t="s">
        <v>251</v>
      </c>
      <c r="E30" s="83">
        <v>1399</v>
      </c>
      <c r="F30" s="83" t="s">
        <v>265</v>
      </c>
      <c r="G30" s="84"/>
    </row>
    <row r="31" spans="1:8" ht="24" hidden="1" customHeight="1" thickBot="1">
      <c r="A31" s="187"/>
      <c r="B31" s="81" t="s">
        <v>261</v>
      </c>
      <c r="C31" s="81" t="s">
        <v>262</v>
      </c>
      <c r="D31" s="82" t="s">
        <v>252</v>
      </c>
      <c r="E31" s="83">
        <v>1399</v>
      </c>
      <c r="F31" s="83" t="s">
        <v>265</v>
      </c>
      <c r="G31" s="84"/>
    </row>
    <row r="32" spans="1:8" ht="24" hidden="1" customHeight="1" thickBot="1">
      <c r="A32" s="261"/>
      <c r="B32" s="85" t="s">
        <v>261</v>
      </c>
      <c r="C32" s="85" t="s">
        <v>262</v>
      </c>
      <c r="D32" s="86" t="s">
        <v>253</v>
      </c>
      <c r="E32" s="87">
        <v>1399</v>
      </c>
      <c r="F32" s="87" t="s">
        <v>265</v>
      </c>
      <c r="G32" s="88"/>
    </row>
    <row r="33" spans="1:7" ht="24" hidden="1" customHeight="1" thickBot="1">
      <c r="A33" s="256"/>
      <c r="B33" s="257"/>
      <c r="C33" s="257"/>
      <c r="D33" s="257"/>
      <c r="E33" s="257"/>
      <c r="F33" s="257"/>
      <c r="G33" s="257"/>
    </row>
    <row r="34" spans="1:7" ht="24" hidden="1" customHeight="1" thickBot="1">
      <c r="A34" s="79"/>
      <c r="B34" s="260" t="s">
        <v>0</v>
      </c>
      <c r="C34" s="77"/>
      <c r="D34" s="259" t="s">
        <v>54</v>
      </c>
      <c r="E34" s="259" t="s">
        <v>257</v>
      </c>
      <c r="F34" s="259" t="s">
        <v>59</v>
      </c>
      <c r="G34" s="258" t="s">
        <v>52</v>
      </c>
    </row>
    <row r="35" spans="1:7" ht="24" hidden="1" thickBot="1">
      <c r="A35" s="79"/>
      <c r="B35" s="185"/>
      <c r="C35" s="76" t="s">
        <v>255</v>
      </c>
      <c r="D35" s="183"/>
      <c r="E35" s="183"/>
      <c r="F35" s="183"/>
      <c r="G35" s="181"/>
    </row>
    <row r="36" spans="1:7" ht="24" hidden="1" thickBot="1">
      <c r="A36" s="80"/>
      <c r="B36" s="81" t="s">
        <v>266</v>
      </c>
      <c r="C36" s="81" t="s">
        <v>269</v>
      </c>
      <c r="D36" s="82" t="s">
        <v>250</v>
      </c>
      <c r="E36" s="83">
        <v>1014</v>
      </c>
      <c r="F36" s="83" t="s">
        <v>254</v>
      </c>
      <c r="G36" s="84"/>
    </row>
    <row r="37" spans="1:7" ht="24" hidden="1" thickBot="1">
      <c r="A37" s="80"/>
      <c r="B37" s="81" t="s">
        <v>266</v>
      </c>
      <c r="C37" s="81" t="s">
        <v>269</v>
      </c>
      <c r="D37" s="82" t="s">
        <v>251</v>
      </c>
      <c r="E37" s="83">
        <v>1014</v>
      </c>
      <c r="F37" s="83" t="s">
        <v>254</v>
      </c>
      <c r="G37" s="84"/>
    </row>
    <row r="38" spans="1:7" ht="24" hidden="1" thickBot="1">
      <c r="A38" s="80"/>
      <c r="B38" s="81" t="s">
        <v>266</v>
      </c>
      <c r="C38" s="81" t="s">
        <v>269</v>
      </c>
      <c r="D38" s="82" t="s">
        <v>252</v>
      </c>
      <c r="E38" s="83">
        <v>1014</v>
      </c>
      <c r="F38" s="83" t="s">
        <v>254</v>
      </c>
      <c r="G38" s="84"/>
    </row>
    <row r="39" spans="1:7" ht="24" hidden="1" thickBot="1">
      <c r="A39" s="80"/>
      <c r="B39" s="81" t="s">
        <v>266</v>
      </c>
      <c r="C39" s="81" t="s">
        <v>269</v>
      </c>
      <c r="D39" s="82" t="s">
        <v>253</v>
      </c>
      <c r="E39" s="83">
        <v>1014</v>
      </c>
      <c r="F39" s="83" t="s">
        <v>254</v>
      </c>
      <c r="G39" s="84"/>
    </row>
    <row r="40" spans="1:7" ht="24" hidden="1" thickBot="1">
      <c r="A40" s="80"/>
      <c r="B40" s="14" t="s">
        <v>267</v>
      </c>
      <c r="C40" s="14" t="s">
        <v>269</v>
      </c>
      <c r="D40" s="17" t="s">
        <v>250</v>
      </c>
      <c r="E40" s="11">
        <v>1208</v>
      </c>
      <c r="F40" s="11" t="s">
        <v>263</v>
      </c>
      <c r="G40" s="72"/>
    </row>
    <row r="41" spans="1:7" ht="24" hidden="1" thickBot="1">
      <c r="A41" s="80"/>
      <c r="B41" s="14" t="s">
        <v>267</v>
      </c>
      <c r="C41" s="14" t="s">
        <v>269</v>
      </c>
      <c r="D41" s="17" t="s">
        <v>251</v>
      </c>
      <c r="E41" s="11">
        <v>1208</v>
      </c>
      <c r="F41" s="11" t="s">
        <v>263</v>
      </c>
      <c r="G41" s="72"/>
    </row>
    <row r="42" spans="1:7" ht="24" hidden="1" thickBot="1">
      <c r="A42" s="80"/>
      <c r="B42" s="14" t="s">
        <v>267</v>
      </c>
      <c r="C42" s="14" t="s">
        <v>269</v>
      </c>
      <c r="D42" s="17" t="s">
        <v>252</v>
      </c>
      <c r="E42" s="11">
        <v>1208</v>
      </c>
      <c r="F42" s="11" t="s">
        <v>263</v>
      </c>
      <c r="G42" s="72"/>
    </row>
    <row r="43" spans="1:7" ht="24" hidden="1" thickBot="1">
      <c r="A43" s="80"/>
      <c r="B43" s="14" t="s">
        <v>267</v>
      </c>
      <c r="C43" s="14" t="s">
        <v>269</v>
      </c>
      <c r="D43" s="17" t="s">
        <v>253</v>
      </c>
      <c r="E43" s="11">
        <v>1208</v>
      </c>
      <c r="F43" s="11" t="s">
        <v>263</v>
      </c>
      <c r="G43" s="72"/>
    </row>
    <row r="44" spans="1:7" ht="24" hidden="1" thickBot="1">
      <c r="A44" s="80"/>
      <c r="B44" s="81" t="s">
        <v>268</v>
      </c>
      <c r="C44" s="81" t="s">
        <v>269</v>
      </c>
      <c r="D44" s="82" t="s">
        <v>250</v>
      </c>
      <c r="E44" s="83">
        <v>1399</v>
      </c>
      <c r="F44" s="83" t="s">
        <v>265</v>
      </c>
      <c r="G44" s="84"/>
    </row>
    <row r="45" spans="1:7" ht="24" hidden="1" thickBot="1">
      <c r="A45" s="80"/>
      <c r="B45" s="81" t="s">
        <v>268</v>
      </c>
      <c r="C45" s="81" t="s">
        <v>269</v>
      </c>
      <c r="D45" s="82" t="s">
        <v>251</v>
      </c>
      <c r="E45" s="83">
        <v>1399</v>
      </c>
      <c r="F45" s="83" t="s">
        <v>265</v>
      </c>
      <c r="G45" s="84"/>
    </row>
    <row r="46" spans="1:7" ht="24" hidden="1" thickBot="1">
      <c r="A46" s="80"/>
      <c r="B46" s="81" t="s">
        <v>268</v>
      </c>
      <c r="C46" s="81" t="s">
        <v>269</v>
      </c>
      <c r="D46" s="82" t="s">
        <v>252</v>
      </c>
      <c r="E46" s="83">
        <v>1399</v>
      </c>
      <c r="F46" s="83" t="s">
        <v>265</v>
      </c>
      <c r="G46" s="84"/>
    </row>
    <row r="47" spans="1:7" ht="24" hidden="1" thickBot="1">
      <c r="A47" s="80"/>
      <c r="B47" s="81" t="s">
        <v>268</v>
      </c>
      <c r="C47" s="81" t="s">
        <v>269</v>
      </c>
      <c r="D47" s="82" t="s">
        <v>253</v>
      </c>
      <c r="E47" s="83">
        <v>1399</v>
      </c>
      <c r="F47" s="83" t="s">
        <v>265</v>
      </c>
      <c r="G47" s="84"/>
    </row>
    <row r="48" spans="1:7" ht="24" hidden="1" thickBot="1">
      <c r="A48" s="73"/>
      <c r="B48" s="74"/>
      <c r="C48" s="74"/>
      <c r="D48" s="74"/>
      <c r="E48" s="74"/>
      <c r="F48" s="74"/>
      <c r="G48" s="74"/>
    </row>
    <row r="49" hidden="1"/>
  </sheetData>
  <mergeCells count="20">
    <mergeCell ref="G19:G20"/>
    <mergeCell ref="A33:G33"/>
    <mergeCell ref="G34:G35"/>
    <mergeCell ref="F34:F35"/>
    <mergeCell ref="E34:E35"/>
    <mergeCell ref="D34:D35"/>
    <mergeCell ref="B19:B20"/>
    <mergeCell ref="D19:D20"/>
    <mergeCell ref="B34:B35"/>
    <mergeCell ref="A19:A32"/>
    <mergeCell ref="C19:C20"/>
    <mergeCell ref="E19:E20"/>
    <mergeCell ref="F19:F20"/>
    <mergeCell ref="A18:G18"/>
    <mergeCell ref="A2:G3"/>
    <mergeCell ref="B4:B5"/>
    <mergeCell ref="D4:D5"/>
    <mergeCell ref="E4:E5"/>
    <mergeCell ref="F4:F5"/>
    <mergeCell ref="G4:G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20:M66"/>
  <sheetViews>
    <sheetView topLeftCell="A55" workbookViewId="0">
      <selection activeCell="L46" sqref="L46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customWidth="1"/>
    <col min="10" max="10" width="17.140625" customWidth="1"/>
    <col min="11" max="11" width="17.5703125" customWidth="1"/>
    <col min="12" max="12" width="22.42578125" customWidth="1"/>
    <col min="13" max="13" width="35.28515625" customWidth="1"/>
  </cols>
  <sheetData>
    <row r="20" spans="1:12" ht="15.75" thickBot="1"/>
    <row r="21" spans="1:12" ht="30" customHeight="1" thickBot="1">
      <c r="A21" s="262" t="s">
        <v>284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4"/>
    </row>
    <row r="22" spans="1:12" ht="87" thickBot="1">
      <c r="B22" s="105" t="s">
        <v>283</v>
      </c>
      <c r="C22" s="94" t="s">
        <v>329</v>
      </c>
      <c r="D22" s="94" t="s">
        <v>304</v>
      </c>
      <c r="E22" s="94" t="s">
        <v>343</v>
      </c>
      <c r="F22" s="94" t="s">
        <v>305</v>
      </c>
      <c r="G22" s="94" t="s">
        <v>306</v>
      </c>
      <c r="H22" s="104" t="s">
        <v>54</v>
      </c>
      <c r="I22" s="106" t="s">
        <v>307</v>
      </c>
      <c r="J22" s="135" t="s">
        <v>297</v>
      </c>
      <c r="K22" s="107" t="s">
        <v>293</v>
      </c>
    </row>
    <row r="23" spans="1:12" ht="27.95" customHeight="1" thickBot="1">
      <c r="A23" s="276" t="s">
        <v>289</v>
      </c>
      <c r="B23" s="98" t="s">
        <v>286</v>
      </c>
      <c r="C23" s="91" t="s">
        <v>276</v>
      </c>
      <c r="D23" s="91">
        <v>400</v>
      </c>
      <c r="E23" s="91">
        <v>3</v>
      </c>
      <c r="F23" s="91">
        <v>2.1</v>
      </c>
      <c r="G23" s="91">
        <v>60</v>
      </c>
      <c r="H23" s="95" t="s">
        <v>270</v>
      </c>
      <c r="I23" s="112">
        <v>101000</v>
      </c>
      <c r="J23" s="101">
        <v>0</v>
      </c>
      <c r="K23" s="101">
        <f t="shared" ref="K23:K39" si="0">I23*J23</f>
        <v>0</v>
      </c>
    </row>
    <row r="24" spans="1:12" ht="27.95" customHeight="1" thickBot="1">
      <c r="A24" s="277"/>
      <c r="B24" s="98" t="s">
        <v>287</v>
      </c>
      <c r="C24" s="90" t="s">
        <v>285</v>
      </c>
      <c r="D24" s="90">
        <v>400</v>
      </c>
      <c r="E24" s="91">
        <v>3</v>
      </c>
      <c r="F24" s="90">
        <v>3.18</v>
      </c>
      <c r="G24" s="90">
        <v>60</v>
      </c>
      <c r="H24" s="96" t="s">
        <v>270</v>
      </c>
      <c r="I24" s="112">
        <v>124000</v>
      </c>
      <c r="J24" s="112">
        <v>0</v>
      </c>
      <c r="K24" s="101">
        <f t="shared" si="0"/>
        <v>0</v>
      </c>
    </row>
    <row r="25" spans="1:12" ht="27.95" customHeight="1" thickBot="1">
      <c r="A25" s="278"/>
      <c r="B25" s="111" t="s">
        <v>288</v>
      </c>
      <c r="C25" s="92" t="s">
        <v>277</v>
      </c>
      <c r="D25" s="92">
        <v>400</v>
      </c>
      <c r="E25" s="91">
        <v>3</v>
      </c>
      <c r="F25" s="90">
        <v>4.25</v>
      </c>
      <c r="G25" s="92">
        <v>60</v>
      </c>
      <c r="H25" s="97" t="s">
        <v>270</v>
      </c>
      <c r="I25" s="112">
        <v>165000</v>
      </c>
      <c r="J25" s="112">
        <v>0</v>
      </c>
      <c r="K25" s="101">
        <f t="shared" si="0"/>
        <v>0</v>
      </c>
    </row>
    <row r="26" spans="1:12" ht="27.95" customHeight="1" thickBot="1">
      <c r="A26" s="276" t="s">
        <v>290</v>
      </c>
      <c r="B26" s="98" t="s">
        <v>286</v>
      </c>
      <c r="C26" s="91" t="s">
        <v>278</v>
      </c>
      <c r="D26" s="91">
        <v>400</v>
      </c>
      <c r="E26" s="91">
        <v>3</v>
      </c>
      <c r="F26" s="91">
        <v>2.1</v>
      </c>
      <c r="G26" s="91">
        <v>60</v>
      </c>
      <c r="H26" s="95" t="s">
        <v>270</v>
      </c>
      <c r="I26" s="112">
        <v>104000</v>
      </c>
      <c r="J26" s="112">
        <v>0</v>
      </c>
      <c r="K26" s="101">
        <f t="shared" si="0"/>
        <v>0</v>
      </c>
    </row>
    <row r="27" spans="1:12" ht="27.95" customHeight="1" thickBot="1">
      <c r="A27" s="277"/>
      <c r="B27" s="98" t="s">
        <v>287</v>
      </c>
      <c r="C27" s="90" t="s">
        <v>302</v>
      </c>
      <c r="D27" s="90">
        <v>400</v>
      </c>
      <c r="E27" s="91">
        <v>3</v>
      </c>
      <c r="F27" s="90">
        <v>3.18</v>
      </c>
      <c r="G27" s="90">
        <v>60</v>
      </c>
      <c r="H27" s="96" t="s">
        <v>270</v>
      </c>
      <c r="I27" s="112">
        <v>130000</v>
      </c>
      <c r="J27" s="112">
        <v>0</v>
      </c>
      <c r="K27" s="101">
        <f t="shared" si="0"/>
        <v>0</v>
      </c>
    </row>
    <row r="28" spans="1:12" ht="27.95" customHeight="1" thickBot="1">
      <c r="A28" s="278"/>
      <c r="B28" s="111" t="s">
        <v>288</v>
      </c>
      <c r="C28" s="92" t="s">
        <v>279</v>
      </c>
      <c r="D28" s="92">
        <v>400</v>
      </c>
      <c r="E28" s="91">
        <v>3</v>
      </c>
      <c r="F28" s="90">
        <v>4.25</v>
      </c>
      <c r="G28" s="92">
        <v>60</v>
      </c>
      <c r="H28" s="97" t="s">
        <v>270</v>
      </c>
      <c r="I28" s="112">
        <v>168000</v>
      </c>
      <c r="J28" s="112">
        <v>0</v>
      </c>
      <c r="K28" s="101">
        <f t="shared" si="0"/>
        <v>0</v>
      </c>
    </row>
    <row r="29" spans="1:12" ht="27.95" customHeight="1" thickBot="1">
      <c r="A29" s="276" t="s">
        <v>291</v>
      </c>
      <c r="B29" s="98" t="s">
        <v>286</v>
      </c>
      <c r="C29" s="91" t="s">
        <v>280</v>
      </c>
      <c r="D29" s="91">
        <v>400</v>
      </c>
      <c r="E29" s="91">
        <v>3</v>
      </c>
      <c r="F29" s="91">
        <v>2.1</v>
      </c>
      <c r="G29" s="91">
        <v>60</v>
      </c>
      <c r="H29" s="95" t="s">
        <v>270</v>
      </c>
      <c r="I29" s="112">
        <v>105000</v>
      </c>
      <c r="J29" s="112">
        <v>0</v>
      </c>
      <c r="K29" s="115">
        <f t="shared" si="0"/>
        <v>0</v>
      </c>
    </row>
    <row r="30" spans="1:12" ht="27.95" customHeight="1" thickBot="1">
      <c r="A30" s="277"/>
      <c r="B30" s="98" t="s">
        <v>287</v>
      </c>
      <c r="C30" s="90" t="s">
        <v>301</v>
      </c>
      <c r="D30" s="90">
        <v>400</v>
      </c>
      <c r="E30" s="91">
        <v>3</v>
      </c>
      <c r="F30" s="90">
        <v>3.18</v>
      </c>
      <c r="G30" s="90">
        <v>60</v>
      </c>
      <c r="H30" s="96" t="s">
        <v>270</v>
      </c>
      <c r="I30" s="112">
        <v>140000</v>
      </c>
      <c r="J30" s="112">
        <v>0</v>
      </c>
      <c r="K30" s="116">
        <f t="shared" si="0"/>
        <v>0</v>
      </c>
      <c r="L30" s="33"/>
    </row>
    <row r="31" spans="1:12" ht="27.95" customHeight="1" thickBot="1">
      <c r="A31" s="278"/>
      <c r="B31" s="111" t="s">
        <v>288</v>
      </c>
      <c r="C31" s="92" t="s">
        <v>281</v>
      </c>
      <c r="D31" s="92">
        <v>400</v>
      </c>
      <c r="E31" s="91">
        <v>3</v>
      </c>
      <c r="F31" s="90">
        <v>4.25</v>
      </c>
      <c r="G31" s="92">
        <v>60</v>
      </c>
      <c r="H31" s="97" t="s">
        <v>270</v>
      </c>
      <c r="I31" s="112">
        <v>171000</v>
      </c>
      <c r="J31" s="112">
        <v>0</v>
      </c>
      <c r="K31" s="116">
        <f t="shared" si="0"/>
        <v>0</v>
      </c>
      <c r="L31" s="33"/>
    </row>
    <row r="32" spans="1:12" ht="27.95" customHeight="1" thickBot="1">
      <c r="A32" s="270" t="s">
        <v>312</v>
      </c>
      <c r="B32" s="271"/>
      <c r="C32" s="285" t="s">
        <v>334</v>
      </c>
      <c r="D32" s="286"/>
      <c r="E32" s="286"/>
      <c r="F32" s="286"/>
      <c r="G32" s="286"/>
      <c r="H32" s="287"/>
      <c r="I32" s="112">
        <v>5700</v>
      </c>
      <c r="J32" s="112">
        <v>0</v>
      </c>
      <c r="K32" s="116">
        <f t="shared" si="0"/>
        <v>0</v>
      </c>
      <c r="L32" s="33"/>
    </row>
    <row r="33" spans="1:13" ht="27.95" customHeight="1" thickBot="1">
      <c r="A33" s="272"/>
      <c r="B33" s="273"/>
      <c r="C33" s="279" t="s">
        <v>332</v>
      </c>
      <c r="D33" s="280"/>
      <c r="E33" s="280"/>
      <c r="F33" s="280"/>
      <c r="G33" s="280"/>
      <c r="H33" s="281"/>
      <c r="I33" s="112">
        <v>6400</v>
      </c>
      <c r="J33" s="112">
        <v>0</v>
      </c>
      <c r="K33" s="116">
        <f t="shared" si="0"/>
        <v>0</v>
      </c>
      <c r="L33" s="117"/>
    </row>
    <row r="34" spans="1:13" ht="27.95" customHeight="1" thickBot="1">
      <c r="A34" s="272"/>
      <c r="B34" s="273"/>
      <c r="C34" s="279" t="s">
        <v>335</v>
      </c>
      <c r="D34" s="280"/>
      <c r="E34" s="280"/>
      <c r="F34" s="280"/>
      <c r="G34" s="280"/>
      <c r="H34" s="281"/>
      <c r="I34" s="112">
        <v>7200</v>
      </c>
      <c r="J34" s="112">
        <v>0</v>
      </c>
      <c r="K34" s="116">
        <f t="shared" si="0"/>
        <v>0</v>
      </c>
      <c r="L34" s="117"/>
    </row>
    <row r="35" spans="1:13" ht="27.95" customHeight="1" thickBot="1">
      <c r="A35" s="272"/>
      <c r="B35" s="273"/>
      <c r="C35" s="279" t="s">
        <v>336</v>
      </c>
      <c r="D35" s="280"/>
      <c r="E35" s="280"/>
      <c r="F35" s="280"/>
      <c r="G35" s="280"/>
      <c r="H35" s="281"/>
      <c r="I35" s="112">
        <v>1500</v>
      </c>
      <c r="J35" s="112">
        <v>0</v>
      </c>
      <c r="K35" s="116">
        <f t="shared" si="0"/>
        <v>0</v>
      </c>
      <c r="L35" s="117"/>
    </row>
    <row r="36" spans="1:13" ht="27.95" customHeight="1" thickBot="1">
      <c r="A36" s="272"/>
      <c r="B36" s="273"/>
      <c r="C36" s="279" t="s">
        <v>337</v>
      </c>
      <c r="D36" s="280"/>
      <c r="E36" s="280"/>
      <c r="F36" s="280"/>
      <c r="G36" s="280"/>
      <c r="H36" s="281"/>
      <c r="I36" s="112">
        <v>2300</v>
      </c>
      <c r="J36" s="112">
        <v>0</v>
      </c>
      <c r="K36" s="116">
        <f t="shared" si="0"/>
        <v>0</v>
      </c>
      <c r="L36" s="117"/>
    </row>
    <row r="37" spans="1:13" ht="27.95" customHeight="1" thickBot="1">
      <c r="A37" s="272"/>
      <c r="B37" s="273"/>
      <c r="C37" s="279" t="s">
        <v>338</v>
      </c>
      <c r="D37" s="280"/>
      <c r="E37" s="280"/>
      <c r="F37" s="280"/>
      <c r="G37" s="280"/>
      <c r="H37" s="281"/>
      <c r="I37" s="112">
        <v>2800</v>
      </c>
      <c r="J37" s="112">
        <v>0</v>
      </c>
      <c r="K37" s="116">
        <f t="shared" si="0"/>
        <v>0</v>
      </c>
      <c r="L37" s="117"/>
    </row>
    <row r="38" spans="1:13" ht="27.95" customHeight="1" thickBot="1">
      <c r="A38" s="272"/>
      <c r="B38" s="273"/>
      <c r="C38" s="288" t="s">
        <v>351</v>
      </c>
      <c r="D38" s="289"/>
      <c r="E38" s="289"/>
      <c r="F38" s="289"/>
      <c r="G38" s="289"/>
      <c r="H38" s="290"/>
      <c r="I38" s="112">
        <v>15875</v>
      </c>
      <c r="J38" s="112">
        <v>0</v>
      </c>
      <c r="K38" s="116">
        <f t="shared" si="0"/>
        <v>0</v>
      </c>
      <c r="L38" s="117"/>
    </row>
    <row r="39" spans="1:13" ht="27.95" customHeight="1" thickBot="1">
      <c r="A39" s="274"/>
      <c r="B39" s="275"/>
      <c r="C39" s="282" t="s">
        <v>296</v>
      </c>
      <c r="D39" s="283"/>
      <c r="E39" s="283"/>
      <c r="F39" s="283"/>
      <c r="G39" s="283"/>
      <c r="H39" s="284"/>
      <c r="I39" s="115">
        <v>1900</v>
      </c>
      <c r="J39" s="112">
        <v>0</v>
      </c>
      <c r="K39" s="116">
        <f t="shared" si="0"/>
        <v>0</v>
      </c>
      <c r="L39" s="114" t="s">
        <v>299</v>
      </c>
      <c r="M39" s="109" t="s">
        <v>303</v>
      </c>
    </row>
    <row r="40" spans="1:13" ht="27.95" customHeight="1" thickBot="1">
      <c r="A40" s="267" t="s">
        <v>298</v>
      </c>
      <c r="B40" s="268"/>
      <c r="C40" s="268"/>
      <c r="D40" s="268"/>
      <c r="E40" s="268"/>
      <c r="F40" s="268"/>
      <c r="G40" s="268"/>
      <c r="H40" s="268"/>
      <c r="I40" s="268"/>
      <c r="J40" s="269"/>
      <c r="K40" s="115">
        <f>SUM(K23:K39)</f>
        <v>0</v>
      </c>
      <c r="L40" s="126"/>
      <c r="M40" s="127">
        <f>K40*(100-L40)/100</f>
        <v>0</v>
      </c>
    </row>
    <row r="41" spans="1:13" ht="18.75">
      <c r="B41" s="93" t="s">
        <v>300</v>
      </c>
      <c r="F41" s="2"/>
    </row>
    <row r="42" spans="1:13" ht="18.75">
      <c r="B42" s="93" t="s">
        <v>294</v>
      </c>
      <c r="F42" s="2"/>
    </row>
    <row r="43" spans="1:13" ht="18.75">
      <c r="B43" s="93" t="s">
        <v>274</v>
      </c>
      <c r="F43" s="2"/>
    </row>
    <row r="44" spans="1:13" ht="18.75">
      <c r="B44" s="93" t="s">
        <v>275</v>
      </c>
      <c r="F44" s="2"/>
    </row>
    <row r="45" spans="1:13" ht="19.5" thickBot="1">
      <c r="B45" s="93" t="s">
        <v>330</v>
      </c>
      <c r="F45" s="2"/>
    </row>
    <row r="46" spans="1:13" s="119" customFormat="1" ht="30" customHeight="1" thickBot="1">
      <c r="A46" s="262" t="s">
        <v>327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4"/>
    </row>
    <row r="47" spans="1:13" s="119" customFormat="1" ht="77.25" customHeight="1" thickBot="1">
      <c r="B47" s="118" t="s">
        <v>283</v>
      </c>
      <c r="C47" s="123" t="s">
        <v>329</v>
      </c>
      <c r="D47" s="123" t="s">
        <v>272</v>
      </c>
      <c r="E47" s="123" t="s">
        <v>271</v>
      </c>
      <c r="F47" s="123" t="s">
        <v>282</v>
      </c>
      <c r="G47" s="123" t="s">
        <v>273</v>
      </c>
      <c r="H47" s="103" t="s">
        <v>54</v>
      </c>
      <c r="I47" s="102" t="s">
        <v>52</v>
      </c>
      <c r="J47" s="103" t="s">
        <v>292</v>
      </c>
      <c r="K47" s="102" t="s">
        <v>322</v>
      </c>
    </row>
    <row r="48" spans="1:13" s="119" customFormat="1" ht="33" customHeight="1" thickBot="1">
      <c r="A48" s="265" t="s">
        <v>323</v>
      </c>
      <c r="B48" s="124" t="s">
        <v>286</v>
      </c>
      <c r="C48" s="91" t="s">
        <v>276</v>
      </c>
      <c r="D48" s="91">
        <v>400</v>
      </c>
      <c r="E48" s="91">
        <v>3</v>
      </c>
      <c r="F48" s="91">
        <v>2.1</v>
      </c>
      <c r="G48" s="91">
        <v>60</v>
      </c>
      <c r="H48" s="95" t="s">
        <v>270</v>
      </c>
      <c r="I48" s="130">
        <v>77400</v>
      </c>
      <c r="J48" s="115">
        <v>0</v>
      </c>
      <c r="K48" s="128">
        <f>I48*J48</f>
        <v>0</v>
      </c>
    </row>
    <row r="49" spans="1:13" s="119" customFormat="1" ht="33" customHeight="1" thickBot="1">
      <c r="A49" s="266"/>
      <c r="B49" s="132" t="s">
        <v>287</v>
      </c>
      <c r="C49" s="90" t="s">
        <v>285</v>
      </c>
      <c r="D49" s="90">
        <v>400</v>
      </c>
      <c r="E49" s="91">
        <v>3</v>
      </c>
      <c r="F49" s="90">
        <v>3.18</v>
      </c>
      <c r="G49" s="90">
        <v>60</v>
      </c>
      <c r="H49" s="96" t="s">
        <v>270</v>
      </c>
      <c r="I49" s="131">
        <v>103600</v>
      </c>
      <c r="J49" s="115">
        <v>0</v>
      </c>
      <c r="K49" s="128">
        <f t="shared" ref="K49:K59" si="1">I49*J49</f>
        <v>0</v>
      </c>
      <c r="L49" s="125"/>
    </row>
    <row r="50" spans="1:13" s="119" customFormat="1" ht="33" customHeight="1" thickBot="1">
      <c r="A50" s="266"/>
      <c r="B50" s="134" t="s">
        <v>288</v>
      </c>
      <c r="C50" s="99" t="s">
        <v>277</v>
      </c>
      <c r="D50" s="99">
        <v>400</v>
      </c>
      <c r="E50" s="91">
        <v>3</v>
      </c>
      <c r="F50" s="90">
        <v>4.25</v>
      </c>
      <c r="G50" s="99">
        <v>60</v>
      </c>
      <c r="H50" s="100" t="s">
        <v>270</v>
      </c>
      <c r="I50" s="131">
        <v>128150</v>
      </c>
      <c r="J50" s="115">
        <v>0</v>
      </c>
      <c r="K50" s="128">
        <f t="shared" si="1"/>
        <v>0</v>
      </c>
    </row>
    <row r="51" spans="1:13" s="119" customFormat="1" ht="33" customHeight="1" thickBot="1">
      <c r="A51" s="265" t="s">
        <v>324</v>
      </c>
      <c r="B51" s="124" t="s">
        <v>286</v>
      </c>
      <c r="C51" s="91" t="s">
        <v>278</v>
      </c>
      <c r="D51" s="91">
        <v>400</v>
      </c>
      <c r="E51" s="91">
        <v>3</v>
      </c>
      <c r="F51" s="91">
        <v>2.1</v>
      </c>
      <c r="G51" s="91">
        <v>60</v>
      </c>
      <c r="H51" s="95" t="s">
        <v>270</v>
      </c>
      <c r="I51" s="130">
        <v>80400</v>
      </c>
      <c r="J51" s="115">
        <v>0</v>
      </c>
      <c r="K51" s="128">
        <f t="shared" si="1"/>
        <v>0</v>
      </c>
    </row>
    <row r="52" spans="1:13" s="119" customFormat="1" ht="33" customHeight="1" thickBot="1">
      <c r="A52" s="266"/>
      <c r="B52" s="132" t="s">
        <v>287</v>
      </c>
      <c r="C52" s="90" t="s">
        <v>302</v>
      </c>
      <c r="D52" s="90">
        <v>400</v>
      </c>
      <c r="E52" s="91">
        <v>3</v>
      </c>
      <c r="F52" s="90">
        <v>3.18</v>
      </c>
      <c r="G52" s="90">
        <v>60</v>
      </c>
      <c r="H52" s="96" t="s">
        <v>270</v>
      </c>
      <c r="I52" s="131">
        <v>106700</v>
      </c>
      <c r="J52" s="115">
        <v>0</v>
      </c>
      <c r="K52" s="128">
        <f t="shared" si="1"/>
        <v>0</v>
      </c>
    </row>
    <row r="53" spans="1:13" s="119" customFormat="1" ht="33" customHeight="1" thickBot="1">
      <c r="A53" s="266"/>
      <c r="B53" s="134" t="s">
        <v>288</v>
      </c>
      <c r="C53" s="99" t="s">
        <v>279</v>
      </c>
      <c r="D53" s="99">
        <v>400</v>
      </c>
      <c r="E53" s="91">
        <v>3</v>
      </c>
      <c r="F53" s="90">
        <v>4.25</v>
      </c>
      <c r="G53" s="99">
        <v>60</v>
      </c>
      <c r="H53" s="100" t="s">
        <v>270</v>
      </c>
      <c r="I53" s="131">
        <v>131150</v>
      </c>
      <c r="J53" s="115">
        <v>0</v>
      </c>
      <c r="K53" s="128">
        <f t="shared" si="1"/>
        <v>0</v>
      </c>
    </row>
    <row r="54" spans="1:13" s="119" customFormat="1" ht="33" customHeight="1" thickBot="1">
      <c r="A54" s="265" t="s">
        <v>325</v>
      </c>
      <c r="B54" s="124" t="s">
        <v>286</v>
      </c>
      <c r="C54" s="91" t="s">
        <v>280</v>
      </c>
      <c r="D54" s="91">
        <v>400</v>
      </c>
      <c r="E54" s="91">
        <v>3</v>
      </c>
      <c r="F54" s="91">
        <v>2.1</v>
      </c>
      <c r="G54" s="91">
        <v>60</v>
      </c>
      <c r="H54" s="95" t="s">
        <v>270</v>
      </c>
      <c r="I54" s="130">
        <v>84400</v>
      </c>
      <c r="J54" s="115">
        <v>0</v>
      </c>
      <c r="K54" s="128">
        <f t="shared" si="1"/>
        <v>0</v>
      </c>
    </row>
    <row r="55" spans="1:13" s="119" customFormat="1" ht="33" customHeight="1" thickBot="1">
      <c r="A55" s="266"/>
      <c r="B55" s="132" t="s">
        <v>287</v>
      </c>
      <c r="C55" s="90" t="s">
        <v>301</v>
      </c>
      <c r="D55" s="90">
        <v>400</v>
      </c>
      <c r="E55" s="91">
        <v>3</v>
      </c>
      <c r="F55" s="90">
        <v>3.18</v>
      </c>
      <c r="G55" s="90">
        <v>60</v>
      </c>
      <c r="H55" s="96" t="s">
        <v>270</v>
      </c>
      <c r="I55" s="131">
        <v>109600</v>
      </c>
      <c r="J55" s="115">
        <v>0</v>
      </c>
      <c r="K55" s="128">
        <f t="shared" si="1"/>
        <v>0</v>
      </c>
    </row>
    <row r="56" spans="1:13" s="119" customFormat="1" ht="33" customHeight="1" thickBot="1">
      <c r="A56" s="266"/>
      <c r="B56" s="133" t="s">
        <v>288</v>
      </c>
      <c r="C56" s="92" t="s">
        <v>281</v>
      </c>
      <c r="D56" s="92">
        <v>400</v>
      </c>
      <c r="E56" s="91">
        <v>3</v>
      </c>
      <c r="F56" s="90">
        <v>4.25</v>
      </c>
      <c r="G56" s="92">
        <v>60</v>
      </c>
      <c r="H56" s="97" t="s">
        <v>270</v>
      </c>
      <c r="I56" s="131">
        <v>134150</v>
      </c>
      <c r="J56" s="115">
        <v>0</v>
      </c>
      <c r="K56" s="128">
        <f t="shared" si="1"/>
        <v>0</v>
      </c>
    </row>
    <row r="57" spans="1:13" ht="27.95" customHeight="1" thickBot="1">
      <c r="A57" s="270" t="s">
        <v>312</v>
      </c>
      <c r="B57" s="271"/>
      <c r="C57" s="291" t="s">
        <v>334</v>
      </c>
      <c r="D57" s="292"/>
      <c r="E57" s="292"/>
      <c r="F57" s="292"/>
      <c r="G57" s="292"/>
      <c r="H57" s="293"/>
      <c r="I57" s="112">
        <v>7800</v>
      </c>
      <c r="J57" s="112">
        <v>0</v>
      </c>
      <c r="K57" s="128">
        <f t="shared" si="1"/>
        <v>0</v>
      </c>
      <c r="L57" s="33"/>
    </row>
    <row r="58" spans="1:13" ht="27.95" customHeight="1" thickBot="1">
      <c r="A58" s="272"/>
      <c r="B58" s="273"/>
      <c r="C58" s="282" t="s">
        <v>295</v>
      </c>
      <c r="D58" s="283"/>
      <c r="E58" s="283"/>
      <c r="F58" s="283"/>
      <c r="G58" s="283"/>
      <c r="H58" s="284"/>
      <c r="I58" s="112">
        <v>4900</v>
      </c>
      <c r="J58" s="112">
        <v>0</v>
      </c>
      <c r="K58" s="128">
        <f t="shared" si="1"/>
        <v>0</v>
      </c>
      <c r="L58" s="117"/>
    </row>
    <row r="59" spans="1:13" ht="27.95" customHeight="1" thickBot="1">
      <c r="A59" s="274"/>
      <c r="B59" s="275"/>
      <c r="C59" s="282" t="s">
        <v>296</v>
      </c>
      <c r="D59" s="283"/>
      <c r="E59" s="283"/>
      <c r="F59" s="283"/>
      <c r="G59" s="283"/>
      <c r="H59" s="284"/>
      <c r="I59" s="115">
        <v>1900</v>
      </c>
      <c r="J59" s="112">
        <v>0</v>
      </c>
      <c r="K59" s="128">
        <f t="shared" si="1"/>
        <v>0</v>
      </c>
      <c r="L59" s="114" t="s">
        <v>299</v>
      </c>
      <c r="M59" s="109" t="s">
        <v>303</v>
      </c>
    </row>
    <row r="60" spans="1:13" s="119" customFormat="1" ht="33" customHeight="1" thickBot="1">
      <c r="A60" s="267" t="s">
        <v>326</v>
      </c>
      <c r="B60" s="268"/>
      <c r="C60" s="268"/>
      <c r="D60" s="268"/>
      <c r="E60" s="268"/>
      <c r="F60" s="268"/>
      <c r="G60" s="268"/>
      <c r="H60" s="268"/>
      <c r="I60" s="268"/>
      <c r="J60" s="269"/>
      <c r="K60" s="115">
        <f>SUM(K48:K59)</f>
        <v>0</v>
      </c>
      <c r="L60" s="126">
        <v>0</v>
      </c>
      <c r="M60" s="127">
        <f>K60*(100-L60)/100</f>
        <v>0</v>
      </c>
    </row>
    <row r="61" spans="1:13" ht="16.5">
      <c r="K61" s="129"/>
      <c r="L61" s="33"/>
    </row>
    <row r="62" spans="1:13" ht="18.75">
      <c r="B62" s="93" t="s">
        <v>300</v>
      </c>
      <c r="K62" s="33"/>
      <c r="L62" s="33"/>
    </row>
    <row r="63" spans="1:13" ht="18.75">
      <c r="B63" s="93" t="s">
        <v>294</v>
      </c>
      <c r="K63" s="33"/>
      <c r="L63" s="33"/>
    </row>
    <row r="64" spans="1:13" ht="18.75">
      <c r="B64" s="93" t="s">
        <v>274</v>
      </c>
      <c r="K64" s="33"/>
      <c r="L64" s="33"/>
    </row>
    <row r="65" spans="2:12" ht="18.75">
      <c r="B65" s="93" t="s">
        <v>275</v>
      </c>
      <c r="K65" s="33"/>
      <c r="L65" s="33"/>
    </row>
    <row r="66" spans="2:12" ht="18.75">
      <c r="B66" s="93" t="s">
        <v>330</v>
      </c>
    </row>
  </sheetData>
  <mergeCells count="23">
    <mergeCell ref="A60:J60"/>
    <mergeCell ref="C35:H35"/>
    <mergeCell ref="C38:H38"/>
    <mergeCell ref="A57:B59"/>
    <mergeCell ref="C57:H57"/>
    <mergeCell ref="C58:H58"/>
    <mergeCell ref="C59:H59"/>
    <mergeCell ref="A21:K21"/>
    <mergeCell ref="A46:K46"/>
    <mergeCell ref="A48:A50"/>
    <mergeCell ref="A51:A53"/>
    <mergeCell ref="A54:A56"/>
    <mergeCell ref="A40:J40"/>
    <mergeCell ref="A32:B39"/>
    <mergeCell ref="A23:A25"/>
    <mergeCell ref="A26:A28"/>
    <mergeCell ref="A29:A31"/>
    <mergeCell ref="C33:H33"/>
    <mergeCell ref="C39:H39"/>
    <mergeCell ref="C32:H32"/>
    <mergeCell ref="C34:H34"/>
    <mergeCell ref="C36:H36"/>
    <mergeCell ref="C37:H37"/>
  </mergeCells>
  <pageMargins left="0.70866141732283472" right="0.70866141732283472" top="0.74803149606299213" bottom="0.74803149606299213" header="0.31496062992125984" footer="0.31496062992125984"/>
  <pageSetup paperSize="9" scale="42" fitToWidth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0:N66"/>
  <sheetViews>
    <sheetView topLeftCell="A52" workbookViewId="0">
      <selection activeCell="L34" sqref="L34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customWidth="1"/>
    <col min="10" max="10" width="17.140625" customWidth="1"/>
    <col min="11" max="11" width="17.5703125" customWidth="1"/>
    <col min="12" max="12" width="22.42578125" customWidth="1"/>
    <col min="13" max="13" width="35.28515625" customWidth="1"/>
  </cols>
  <sheetData>
    <row r="20" spans="1:14" ht="15.75" thickBot="1"/>
    <row r="21" spans="1:14" ht="21" thickBot="1">
      <c r="A21" s="262" t="s">
        <v>284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4"/>
      <c r="N21" t="s">
        <v>350</v>
      </c>
    </row>
    <row r="22" spans="1:14" ht="87" thickBot="1">
      <c r="B22" s="105" t="s">
        <v>283</v>
      </c>
      <c r="C22" s="94" t="s">
        <v>329</v>
      </c>
      <c r="D22" s="94" t="s">
        <v>304</v>
      </c>
      <c r="E22" s="94" t="s">
        <v>343</v>
      </c>
      <c r="F22" s="94" t="s">
        <v>305</v>
      </c>
      <c r="G22" s="94" t="s">
        <v>306</v>
      </c>
      <c r="H22" s="162" t="s">
        <v>54</v>
      </c>
      <c r="I22" s="157" t="s">
        <v>307</v>
      </c>
      <c r="J22" s="135" t="s">
        <v>297</v>
      </c>
      <c r="K22" s="159" t="s">
        <v>293</v>
      </c>
    </row>
    <row r="23" spans="1:14" ht="19.5" thickBot="1">
      <c r="A23" s="276" t="s">
        <v>289</v>
      </c>
      <c r="B23" s="98" t="s">
        <v>286</v>
      </c>
      <c r="C23" s="91" t="s">
        <v>340</v>
      </c>
      <c r="D23" s="91">
        <v>500</v>
      </c>
      <c r="E23" s="91">
        <v>4</v>
      </c>
      <c r="F23" s="91">
        <v>2.1</v>
      </c>
      <c r="G23" s="91">
        <v>60</v>
      </c>
      <c r="H23" s="95" t="s">
        <v>270</v>
      </c>
      <c r="I23" s="112">
        <v>104000</v>
      </c>
      <c r="J23" s="160">
        <v>0</v>
      </c>
      <c r="K23" s="160">
        <f t="shared" ref="K23:K39" si="0">I23*J23</f>
        <v>0</v>
      </c>
    </row>
    <row r="24" spans="1:14" ht="19.5" thickBot="1">
      <c r="A24" s="277"/>
      <c r="B24" s="98" t="s">
        <v>287</v>
      </c>
      <c r="C24" s="90" t="s">
        <v>341</v>
      </c>
      <c r="D24" s="91">
        <v>500</v>
      </c>
      <c r="E24" s="91">
        <v>4</v>
      </c>
      <c r="F24" s="90">
        <v>3.18</v>
      </c>
      <c r="G24" s="90">
        <v>60</v>
      </c>
      <c r="H24" s="96" t="s">
        <v>270</v>
      </c>
      <c r="I24" s="112">
        <v>130000</v>
      </c>
      <c r="J24" s="112">
        <v>0</v>
      </c>
      <c r="K24" s="160">
        <f t="shared" si="0"/>
        <v>0</v>
      </c>
    </row>
    <row r="25" spans="1:14" ht="19.5" thickBot="1">
      <c r="A25" s="278"/>
      <c r="B25" s="111" t="s">
        <v>288</v>
      </c>
      <c r="C25" s="92" t="s">
        <v>342</v>
      </c>
      <c r="D25" s="91">
        <v>500</v>
      </c>
      <c r="E25" s="91">
        <v>4</v>
      </c>
      <c r="F25" s="90">
        <v>4.25</v>
      </c>
      <c r="G25" s="92">
        <v>60</v>
      </c>
      <c r="H25" s="97" t="s">
        <v>270</v>
      </c>
      <c r="I25" s="112">
        <v>175000</v>
      </c>
      <c r="J25" s="112">
        <v>0</v>
      </c>
      <c r="K25" s="160">
        <f t="shared" si="0"/>
        <v>0</v>
      </c>
    </row>
    <row r="26" spans="1:14" ht="19.5" thickBot="1">
      <c r="A26" s="276" t="s">
        <v>290</v>
      </c>
      <c r="B26" s="98" t="s">
        <v>286</v>
      </c>
      <c r="C26" s="91" t="s">
        <v>344</v>
      </c>
      <c r="D26" s="91">
        <v>500</v>
      </c>
      <c r="E26" s="91">
        <v>4</v>
      </c>
      <c r="F26" s="91">
        <v>2.1</v>
      </c>
      <c r="G26" s="91">
        <v>60</v>
      </c>
      <c r="H26" s="95" t="s">
        <v>270</v>
      </c>
      <c r="I26" s="112">
        <v>107000</v>
      </c>
      <c r="J26" s="112">
        <v>0</v>
      </c>
      <c r="K26" s="160">
        <f t="shared" si="0"/>
        <v>0</v>
      </c>
    </row>
    <row r="27" spans="1:14" ht="19.5" thickBot="1">
      <c r="A27" s="277"/>
      <c r="B27" s="98" t="s">
        <v>287</v>
      </c>
      <c r="C27" s="90" t="s">
        <v>345</v>
      </c>
      <c r="D27" s="91">
        <v>500</v>
      </c>
      <c r="E27" s="91">
        <v>4</v>
      </c>
      <c r="F27" s="90">
        <v>3.18</v>
      </c>
      <c r="G27" s="90">
        <v>60</v>
      </c>
      <c r="H27" s="96" t="s">
        <v>270</v>
      </c>
      <c r="I27" s="112">
        <v>134000</v>
      </c>
      <c r="J27" s="112">
        <v>0</v>
      </c>
      <c r="K27" s="160">
        <f t="shared" si="0"/>
        <v>0</v>
      </c>
    </row>
    <row r="28" spans="1:14" ht="19.5" thickBot="1">
      <c r="A28" s="278"/>
      <c r="B28" s="111" t="s">
        <v>288</v>
      </c>
      <c r="C28" s="92" t="s">
        <v>346</v>
      </c>
      <c r="D28" s="91">
        <v>500</v>
      </c>
      <c r="E28" s="91">
        <v>4</v>
      </c>
      <c r="F28" s="90">
        <v>4.25</v>
      </c>
      <c r="G28" s="92">
        <v>60</v>
      </c>
      <c r="H28" s="97" t="s">
        <v>270</v>
      </c>
      <c r="I28" s="112">
        <v>178000</v>
      </c>
      <c r="J28" s="112">
        <v>0</v>
      </c>
      <c r="K28" s="160">
        <f t="shared" si="0"/>
        <v>0</v>
      </c>
    </row>
    <row r="29" spans="1:14" ht="19.5" thickBot="1">
      <c r="A29" s="276" t="s">
        <v>291</v>
      </c>
      <c r="B29" s="98" t="s">
        <v>286</v>
      </c>
      <c r="C29" s="91" t="s">
        <v>347</v>
      </c>
      <c r="D29" s="91">
        <v>500</v>
      </c>
      <c r="E29" s="91">
        <v>4</v>
      </c>
      <c r="F29" s="91">
        <v>2.1</v>
      </c>
      <c r="G29" s="91">
        <v>60</v>
      </c>
      <c r="H29" s="95" t="s">
        <v>270</v>
      </c>
      <c r="I29" s="112">
        <v>110000</v>
      </c>
      <c r="J29" s="112">
        <v>0</v>
      </c>
      <c r="K29" s="115">
        <f t="shared" si="0"/>
        <v>0</v>
      </c>
    </row>
    <row r="30" spans="1:14" ht="19.5" thickBot="1">
      <c r="A30" s="277"/>
      <c r="B30" s="98" t="s">
        <v>287</v>
      </c>
      <c r="C30" s="90" t="s">
        <v>348</v>
      </c>
      <c r="D30" s="91">
        <v>500</v>
      </c>
      <c r="E30" s="91">
        <v>4</v>
      </c>
      <c r="F30" s="90">
        <v>3.18</v>
      </c>
      <c r="G30" s="90">
        <v>60</v>
      </c>
      <c r="H30" s="96" t="s">
        <v>270</v>
      </c>
      <c r="I30" s="112">
        <v>130000</v>
      </c>
      <c r="J30" s="112">
        <v>0</v>
      </c>
      <c r="K30" s="116">
        <f t="shared" si="0"/>
        <v>0</v>
      </c>
      <c r="L30" s="33"/>
    </row>
    <row r="31" spans="1:14" ht="19.5" thickBot="1">
      <c r="A31" s="278"/>
      <c r="B31" s="111" t="s">
        <v>288</v>
      </c>
      <c r="C31" s="92" t="s">
        <v>349</v>
      </c>
      <c r="D31" s="91">
        <v>500</v>
      </c>
      <c r="E31" s="91">
        <v>4</v>
      </c>
      <c r="F31" s="90">
        <v>4.25</v>
      </c>
      <c r="G31" s="92">
        <v>60</v>
      </c>
      <c r="H31" s="97" t="s">
        <v>270</v>
      </c>
      <c r="I31" s="112">
        <v>181000</v>
      </c>
      <c r="J31" s="112">
        <v>0</v>
      </c>
      <c r="K31" s="116">
        <f t="shared" si="0"/>
        <v>0</v>
      </c>
      <c r="L31" s="33"/>
    </row>
    <row r="32" spans="1:14" ht="19.5" thickBot="1">
      <c r="A32" s="270" t="s">
        <v>312</v>
      </c>
      <c r="B32" s="271"/>
      <c r="C32" s="285" t="s">
        <v>334</v>
      </c>
      <c r="D32" s="286"/>
      <c r="E32" s="286"/>
      <c r="F32" s="286"/>
      <c r="G32" s="286"/>
      <c r="H32" s="287"/>
      <c r="I32" s="112">
        <v>6270</v>
      </c>
      <c r="J32" s="112">
        <v>0</v>
      </c>
      <c r="K32" s="116">
        <f t="shared" si="0"/>
        <v>0</v>
      </c>
      <c r="L32" s="33"/>
    </row>
    <row r="33" spans="1:13" ht="19.5" thickBot="1">
      <c r="A33" s="272"/>
      <c r="B33" s="273"/>
      <c r="C33" s="279" t="s">
        <v>332</v>
      </c>
      <c r="D33" s="280"/>
      <c r="E33" s="280"/>
      <c r="F33" s="280"/>
      <c r="G33" s="280"/>
      <c r="H33" s="281"/>
      <c r="I33" s="112">
        <v>7040</v>
      </c>
      <c r="J33" s="112">
        <v>0</v>
      </c>
      <c r="K33" s="116">
        <f t="shared" si="0"/>
        <v>0</v>
      </c>
      <c r="L33" s="33"/>
    </row>
    <row r="34" spans="1:13" ht="19.5" thickBot="1">
      <c r="A34" s="272"/>
      <c r="B34" s="273"/>
      <c r="C34" s="279" t="s">
        <v>335</v>
      </c>
      <c r="D34" s="280"/>
      <c r="E34" s="280"/>
      <c r="F34" s="280"/>
      <c r="G34" s="280"/>
      <c r="H34" s="281"/>
      <c r="I34" s="112">
        <v>7920</v>
      </c>
      <c r="J34" s="112">
        <v>0</v>
      </c>
      <c r="K34" s="116">
        <f t="shared" si="0"/>
        <v>0</v>
      </c>
      <c r="L34" s="33"/>
    </row>
    <row r="35" spans="1:13" ht="19.5" thickBot="1">
      <c r="A35" s="272"/>
      <c r="B35" s="273"/>
      <c r="C35" s="279" t="s">
        <v>336</v>
      </c>
      <c r="D35" s="280"/>
      <c r="E35" s="280"/>
      <c r="F35" s="280"/>
      <c r="G35" s="280"/>
      <c r="H35" s="281"/>
      <c r="I35" s="112">
        <v>1500</v>
      </c>
      <c r="J35" s="112">
        <v>0</v>
      </c>
      <c r="K35" s="116">
        <f t="shared" si="0"/>
        <v>0</v>
      </c>
      <c r="L35" s="33"/>
    </row>
    <row r="36" spans="1:13" ht="19.5" thickBot="1">
      <c r="A36" s="272"/>
      <c r="B36" s="273"/>
      <c r="C36" s="279" t="s">
        <v>337</v>
      </c>
      <c r="D36" s="280"/>
      <c r="E36" s="280"/>
      <c r="F36" s="280"/>
      <c r="G36" s="280"/>
      <c r="H36" s="281"/>
      <c r="I36" s="112">
        <v>2300</v>
      </c>
      <c r="J36" s="112">
        <v>0</v>
      </c>
      <c r="K36" s="116">
        <f t="shared" si="0"/>
        <v>0</v>
      </c>
      <c r="L36" s="33"/>
    </row>
    <row r="37" spans="1:13" ht="19.5" thickBot="1">
      <c r="A37" s="272"/>
      <c r="B37" s="273"/>
      <c r="C37" s="279" t="s">
        <v>338</v>
      </c>
      <c r="D37" s="280"/>
      <c r="E37" s="280"/>
      <c r="F37" s="280"/>
      <c r="G37" s="280"/>
      <c r="H37" s="281"/>
      <c r="I37" s="112">
        <v>2800</v>
      </c>
      <c r="J37" s="112">
        <v>0</v>
      </c>
      <c r="K37" s="116">
        <f t="shared" si="0"/>
        <v>0</v>
      </c>
      <c r="L37" s="33"/>
    </row>
    <row r="38" spans="1:13" ht="27.95" customHeight="1" thickBot="1">
      <c r="A38" s="272"/>
      <c r="B38" s="273"/>
      <c r="C38" s="282" t="s">
        <v>295</v>
      </c>
      <c r="D38" s="283"/>
      <c r="E38" s="283"/>
      <c r="F38" s="283"/>
      <c r="G38" s="283"/>
      <c r="H38" s="284"/>
      <c r="I38" s="112">
        <v>4900</v>
      </c>
      <c r="J38" s="112">
        <v>0</v>
      </c>
      <c r="K38" s="116">
        <f t="shared" si="0"/>
        <v>0</v>
      </c>
      <c r="L38" s="117"/>
    </row>
    <row r="39" spans="1:13" ht="27.95" customHeight="1" thickBot="1">
      <c r="A39" s="274"/>
      <c r="B39" s="275"/>
      <c r="C39" s="282" t="s">
        <v>296</v>
      </c>
      <c r="D39" s="283"/>
      <c r="E39" s="283"/>
      <c r="F39" s="283"/>
      <c r="G39" s="283"/>
      <c r="H39" s="284"/>
      <c r="I39" s="115">
        <v>1900</v>
      </c>
      <c r="J39" s="112">
        <v>0</v>
      </c>
      <c r="K39" s="116">
        <f t="shared" si="0"/>
        <v>0</v>
      </c>
      <c r="L39" s="114" t="s">
        <v>299</v>
      </c>
      <c r="M39" s="161" t="s">
        <v>303</v>
      </c>
    </row>
    <row r="40" spans="1:13" ht="27.95" customHeight="1" thickBot="1">
      <c r="A40" s="267" t="s">
        <v>298</v>
      </c>
      <c r="B40" s="268"/>
      <c r="C40" s="268"/>
      <c r="D40" s="268"/>
      <c r="E40" s="268"/>
      <c r="F40" s="268"/>
      <c r="G40" s="268"/>
      <c r="H40" s="268"/>
      <c r="I40" s="268"/>
      <c r="J40" s="269"/>
      <c r="K40" s="115">
        <f>SUM(K23:K39)</f>
        <v>0</v>
      </c>
      <c r="L40" s="126"/>
      <c r="M40" s="127">
        <f>K40*(100-L40)/100</f>
        <v>0</v>
      </c>
    </row>
    <row r="41" spans="1:13" ht="18.75">
      <c r="B41" s="93" t="s">
        <v>300</v>
      </c>
      <c r="F41" s="2"/>
    </row>
    <row r="42" spans="1:13" ht="18.75">
      <c r="B42" s="93" t="s">
        <v>294</v>
      </c>
      <c r="F42" s="2"/>
    </row>
    <row r="43" spans="1:13" ht="18.75">
      <c r="B43" s="93" t="s">
        <v>274</v>
      </c>
      <c r="F43" s="2"/>
    </row>
    <row r="44" spans="1:13" ht="18.75">
      <c r="B44" s="93" t="s">
        <v>275</v>
      </c>
      <c r="F44" s="2"/>
    </row>
    <row r="45" spans="1:13" ht="19.5" thickBot="1">
      <c r="B45" s="93" t="s">
        <v>330</v>
      </c>
      <c r="F45" s="2"/>
    </row>
    <row r="46" spans="1:13" s="119" customFormat="1" ht="30" customHeight="1" thickBot="1">
      <c r="A46" s="262" t="s">
        <v>327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4"/>
    </row>
    <row r="47" spans="1:13" s="119" customFormat="1" ht="77.25" customHeight="1" thickBot="1">
      <c r="B47" s="118" t="s">
        <v>283</v>
      </c>
      <c r="C47" s="123" t="s">
        <v>329</v>
      </c>
      <c r="D47" s="123" t="s">
        <v>272</v>
      </c>
      <c r="E47" s="123" t="s">
        <v>271</v>
      </c>
      <c r="F47" s="123" t="s">
        <v>282</v>
      </c>
      <c r="G47" s="123" t="s">
        <v>273</v>
      </c>
      <c r="H47" s="158" t="s">
        <v>54</v>
      </c>
      <c r="I47" s="156" t="s">
        <v>52</v>
      </c>
      <c r="J47" s="158" t="s">
        <v>292</v>
      </c>
      <c r="K47" s="156" t="s">
        <v>322</v>
      </c>
    </row>
    <row r="48" spans="1:13" s="119" customFormat="1" ht="33" customHeight="1" thickBot="1">
      <c r="A48" s="265" t="s">
        <v>323</v>
      </c>
      <c r="B48" s="124" t="s">
        <v>286</v>
      </c>
      <c r="C48" s="91" t="s">
        <v>276</v>
      </c>
      <c r="D48" s="91">
        <v>400</v>
      </c>
      <c r="E48" s="91">
        <v>3</v>
      </c>
      <c r="F48" s="91">
        <v>3.28</v>
      </c>
      <c r="G48" s="91">
        <v>60</v>
      </c>
      <c r="H48" s="95" t="s">
        <v>270</v>
      </c>
      <c r="I48" s="130">
        <v>77400</v>
      </c>
      <c r="J48" s="115">
        <v>0</v>
      </c>
      <c r="K48" s="128">
        <f>I48*J48</f>
        <v>0</v>
      </c>
    </row>
    <row r="49" spans="1:13" s="119" customFormat="1" ht="33" customHeight="1" thickBot="1">
      <c r="A49" s="266"/>
      <c r="B49" s="132" t="s">
        <v>287</v>
      </c>
      <c r="C49" s="90" t="s">
        <v>285</v>
      </c>
      <c r="D49" s="90">
        <v>400</v>
      </c>
      <c r="E49" s="91">
        <v>3</v>
      </c>
      <c r="F49" s="90">
        <v>4.92</v>
      </c>
      <c r="G49" s="90">
        <v>60</v>
      </c>
      <c r="H49" s="96" t="s">
        <v>270</v>
      </c>
      <c r="I49" s="131">
        <v>103600</v>
      </c>
      <c r="J49" s="115">
        <v>0</v>
      </c>
      <c r="K49" s="128">
        <f t="shared" ref="K49:K59" si="1">I49*J49</f>
        <v>0</v>
      </c>
      <c r="L49" s="125"/>
    </row>
    <row r="50" spans="1:13" s="119" customFormat="1" ht="33" customHeight="1" thickBot="1">
      <c r="A50" s="266"/>
      <c r="B50" s="134" t="s">
        <v>288</v>
      </c>
      <c r="C50" s="99" t="s">
        <v>277</v>
      </c>
      <c r="D50" s="99">
        <v>400</v>
      </c>
      <c r="E50" s="91">
        <v>3</v>
      </c>
      <c r="F50" s="90">
        <v>6.56</v>
      </c>
      <c r="G50" s="99">
        <v>60</v>
      </c>
      <c r="H50" s="100" t="s">
        <v>270</v>
      </c>
      <c r="I50" s="131">
        <v>128150</v>
      </c>
      <c r="J50" s="115">
        <v>0</v>
      </c>
      <c r="K50" s="128">
        <f t="shared" si="1"/>
        <v>0</v>
      </c>
    </row>
    <row r="51" spans="1:13" s="119" customFormat="1" ht="33" customHeight="1" thickBot="1">
      <c r="A51" s="265" t="s">
        <v>324</v>
      </c>
      <c r="B51" s="124" t="s">
        <v>286</v>
      </c>
      <c r="C51" s="91" t="s">
        <v>278</v>
      </c>
      <c r="D51" s="91">
        <v>400</v>
      </c>
      <c r="E51" s="91">
        <v>3</v>
      </c>
      <c r="F51" s="91">
        <v>3.28</v>
      </c>
      <c r="G51" s="91">
        <v>60</v>
      </c>
      <c r="H51" s="95" t="s">
        <v>270</v>
      </c>
      <c r="I51" s="130">
        <v>80400</v>
      </c>
      <c r="J51" s="115">
        <v>0</v>
      </c>
      <c r="K51" s="128">
        <f t="shared" si="1"/>
        <v>0</v>
      </c>
    </row>
    <row r="52" spans="1:13" s="119" customFormat="1" ht="33" customHeight="1" thickBot="1">
      <c r="A52" s="266"/>
      <c r="B52" s="132" t="s">
        <v>287</v>
      </c>
      <c r="C52" s="90" t="s">
        <v>302</v>
      </c>
      <c r="D52" s="90">
        <v>400</v>
      </c>
      <c r="E52" s="91">
        <v>3</v>
      </c>
      <c r="F52" s="90">
        <v>4.92</v>
      </c>
      <c r="G52" s="90">
        <v>60</v>
      </c>
      <c r="H52" s="96" t="s">
        <v>270</v>
      </c>
      <c r="I52" s="131">
        <v>106700</v>
      </c>
      <c r="J52" s="115">
        <v>0</v>
      </c>
      <c r="K52" s="128">
        <f t="shared" si="1"/>
        <v>0</v>
      </c>
    </row>
    <row r="53" spans="1:13" s="119" customFormat="1" ht="33" customHeight="1" thickBot="1">
      <c r="A53" s="266"/>
      <c r="B53" s="134" t="s">
        <v>288</v>
      </c>
      <c r="C53" s="99" t="s">
        <v>279</v>
      </c>
      <c r="D53" s="99">
        <v>400</v>
      </c>
      <c r="E53" s="91">
        <v>3</v>
      </c>
      <c r="F53" s="90">
        <v>6.56</v>
      </c>
      <c r="G53" s="99">
        <v>60</v>
      </c>
      <c r="H53" s="100" t="s">
        <v>270</v>
      </c>
      <c r="I53" s="131">
        <v>131150</v>
      </c>
      <c r="J53" s="115">
        <v>0</v>
      </c>
      <c r="K53" s="128">
        <f t="shared" si="1"/>
        <v>0</v>
      </c>
    </row>
    <row r="54" spans="1:13" s="119" customFormat="1" ht="33" customHeight="1" thickBot="1">
      <c r="A54" s="265" t="s">
        <v>325</v>
      </c>
      <c r="B54" s="124" t="s">
        <v>286</v>
      </c>
      <c r="C54" s="91" t="s">
        <v>280</v>
      </c>
      <c r="D54" s="91">
        <v>400</v>
      </c>
      <c r="E54" s="91">
        <v>3</v>
      </c>
      <c r="F54" s="91">
        <v>3.28</v>
      </c>
      <c r="G54" s="91">
        <v>60</v>
      </c>
      <c r="H54" s="95" t="s">
        <v>270</v>
      </c>
      <c r="I54" s="130">
        <v>84400</v>
      </c>
      <c r="J54" s="115">
        <v>0</v>
      </c>
      <c r="K54" s="128">
        <f t="shared" si="1"/>
        <v>0</v>
      </c>
    </row>
    <row r="55" spans="1:13" s="119" customFormat="1" ht="33" customHeight="1" thickBot="1">
      <c r="A55" s="266"/>
      <c r="B55" s="132" t="s">
        <v>287</v>
      </c>
      <c r="C55" s="90" t="s">
        <v>301</v>
      </c>
      <c r="D55" s="90">
        <v>400</v>
      </c>
      <c r="E55" s="91">
        <v>3</v>
      </c>
      <c r="F55" s="90">
        <v>4.92</v>
      </c>
      <c r="G55" s="90">
        <v>60</v>
      </c>
      <c r="H55" s="96" t="s">
        <v>270</v>
      </c>
      <c r="I55" s="131">
        <v>109600</v>
      </c>
      <c r="J55" s="115">
        <v>0</v>
      </c>
      <c r="K55" s="128">
        <f t="shared" si="1"/>
        <v>0</v>
      </c>
    </row>
    <row r="56" spans="1:13" s="119" customFormat="1" ht="33" customHeight="1" thickBot="1">
      <c r="A56" s="266"/>
      <c r="B56" s="133" t="s">
        <v>288</v>
      </c>
      <c r="C56" s="92" t="s">
        <v>281</v>
      </c>
      <c r="D56" s="92">
        <v>400</v>
      </c>
      <c r="E56" s="91">
        <v>3</v>
      </c>
      <c r="F56" s="90">
        <v>6.56</v>
      </c>
      <c r="G56" s="92">
        <v>60</v>
      </c>
      <c r="H56" s="97" t="s">
        <v>270</v>
      </c>
      <c r="I56" s="131">
        <v>134150</v>
      </c>
      <c r="J56" s="115">
        <v>0</v>
      </c>
      <c r="K56" s="128">
        <f t="shared" si="1"/>
        <v>0</v>
      </c>
    </row>
    <row r="57" spans="1:13" ht="27.95" customHeight="1" thickBot="1">
      <c r="A57" s="270" t="s">
        <v>312</v>
      </c>
      <c r="B57" s="271"/>
      <c r="C57" s="291" t="s">
        <v>334</v>
      </c>
      <c r="D57" s="292"/>
      <c r="E57" s="292"/>
      <c r="F57" s="292"/>
      <c r="G57" s="292"/>
      <c r="H57" s="293"/>
      <c r="I57" s="112">
        <v>7800</v>
      </c>
      <c r="J57" s="112">
        <v>0</v>
      </c>
      <c r="K57" s="128">
        <f t="shared" si="1"/>
        <v>0</v>
      </c>
      <c r="L57" s="33"/>
    </row>
    <row r="58" spans="1:13" ht="27.95" customHeight="1" thickBot="1">
      <c r="A58" s="272"/>
      <c r="B58" s="273"/>
      <c r="C58" s="282" t="s">
        <v>295</v>
      </c>
      <c r="D58" s="283"/>
      <c r="E58" s="283"/>
      <c r="F58" s="283"/>
      <c r="G58" s="283"/>
      <c r="H58" s="284"/>
      <c r="I58" s="112">
        <v>4900</v>
      </c>
      <c r="J58" s="112">
        <v>0</v>
      </c>
      <c r="K58" s="128">
        <f t="shared" si="1"/>
        <v>0</v>
      </c>
      <c r="L58" s="117"/>
    </row>
    <row r="59" spans="1:13" ht="27.95" customHeight="1" thickBot="1">
      <c r="A59" s="274"/>
      <c r="B59" s="275"/>
      <c r="C59" s="282" t="s">
        <v>296</v>
      </c>
      <c r="D59" s="283"/>
      <c r="E59" s="283"/>
      <c r="F59" s="283"/>
      <c r="G59" s="283"/>
      <c r="H59" s="284"/>
      <c r="I59" s="115">
        <v>1900</v>
      </c>
      <c r="J59" s="112">
        <v>0</v>
      </c>
      <c r="K59" s="128">
        <f t="shared" si="1"/>
        <v>0</v>
      </c>
      <c r="L59" s="114" t="s">
        <v>299</v>
      </c>
      <c r="M59" s="161" t="s">
        <v>303</v>
      </c>
    </row>
    <row r="60" spans="1:13" s="119" customFormat="1" ht="33" customHeight="1" thickBot="1">
      <c r="A60" s="267" t="s">
        <v>326</v>
      </c>
      <c r="B60" s="268"/>
      <c r="C60" s="268"/>
      <c r="D60" s="268"/>
      <c r="E60" s="268"/>
      <c r="F60" s="268"/>
      <c r="G60" s="268"/>
      <c r="H60" s="268"/>
      <c r="I60" s="268"/>
      <c r="J60" s="269"/>
      <c r="K60" s="115">
        <f>SUM(K48:K59)</f>
        <v>0</v>
      </c>
      <c r="L60" s="126">
        <v>0</v>
      </c>
      <c r="M60" s="127">
        <f>K60*(100-L60)/100</f>
        <v>0</v>
      </c>
    </row>
    <row r="61" spans="1:13" ht="16.5">
      <c r="K61" s="129"/>
      <c r="L61" s="33"/>
    </row>
    <row r="62" spans="1:13" ht="18.75">
      <c r="B62" s="93" t="s">
        <v>300</v>
      </c>
      <c r="K62" s="33"/>
      <c r="L62" s="33"/>
    </row>
    <row r="63" spans="1:13" ht="18.75">
      <c r="B63" s="93" t="s">
        <v>294</v>
      </c>
      <c r="K63" s="33"/>
      <c r="L63" s="33"/>
    </row>
    <row r="64" spans="1:13" ht="18.75">
      <c r="B64" s="93" t="s">
        <v>274</v>
      </c>
      <c r="K64" s="33"/>
      <c r="L64" s="33"/>
    </row>
    <row r="65" spans="2:12" ht="18.75">
      <c r="B65" s="93" t="s">
        <v>275</v>
      </c>
      <c r="K65" s="33"/>
      <c r="L65" s="33"/>
    </row>
    <row r="66" spans="2:12" ht="18.75">
      <c r="B66" s="93" t="s">
        <v>330</v>
      </c>
    </row>
  </sheetData>
  <mergeCells count="23">
    <mergeCell ref="A21:K21"/>
    <mergeCell ref="A23:A25"/>
    <mergeCell ref="A26:A28"/>
    <mergeCell ref="A29:A31"/>
    <mergeCell ref="A32:B39"/>
    <mergeCell ref="C32:H32"/>
    <mergeCell ref="C38:H38"/>
    <mergeCell ref="C39:H39"/>
    <mergeCell ref="C33:H33"/>
    <mergeCell ref="C34:H34"/>
    <mergeCell ref="C35:H35"/>
    <mergeCell ref="C37:H37"/>
    <mergeCell ref="C36:H36"/>
    <mergeCell ref="A60:J60"/>
    <mergeCell ref="A40:J40"/>
    <mergeCell ref="A46:K46"/>
    <mergeCell ref="A48:A50"/>
    <mergeCell ref="A51:A53"/>
    <mergeCell ref="A54:A56"/>
    <mergeCell ref="A57:B59"/>
    <mergeCell ref="C57:H57"/>
    <mergeCell ref="C58:H58"/>
    <mergeCell ref="C59:H5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7:M85"/>
  <sheetViews>
    <sheetView topLeftCell="A13" workbookViewId="0">
      <selection activeCell="M32" sqref="M32"/>
    </sheetView>
  </sheetViews>
  <sheetFormatPr defaultRowHeight="15"/>
  <cols>
    <col min="2" max="2" width="37.85546875" customWidth="1"/>
    <col min="3" max="3" width="19" customWidth="1"/>
    <col min="5" max="5" width="15" customWidth="1"/>
    <col min="6" max="6" width="12.85546875" customWidth="1"/>
    <col min="7" max="7" width="13.28515625" customWidth="1"/>
    <col min="8" max="8" width="17.5703125" customWidth="1"/>
    <col min="9" max="9" width="15.140625" customWidth="1"/>
    <col min="10" max="10" width="10.5703125" customWidth="1"/>
    <col min="11" max="11" width="17.5703125" style="155" customWidth="1"/>
    <col min="12" max="12" width="23.85546875" customWidth="1"/>
    <col min="13" max="13" width="34.42578125" customWidth="1"/>
  </cols>
  <sheetData>
    <row r="17" spans="1:12" ht="15.75" thickBot="1"/>
    <row r="18" spans="1:12" ht="30" customHeight="1" thickBot="1">
      <c r="A18" s="262" t="s">
        <v>308</v>
      </c>
      <c r="B18" s="263"/>
      <c r="C18" s="263"/>
      <c r="D18" s="263"/>
      <c r="E18" s="263"/>
      <c r="F18" s="263"/>
      <c r="G18" s="263"/>
      <c r="H18" s="263"/>
      <c r="I18" s="263"/>
      <c r="J18" s="263"/>
      <c r="K18" s="264"/>
    </row>
    <row r="19" spans="1:12" ht="69.75" thickBot="1">
      <c r="B19" s="105" t="s">
        <v>283</v>
      </c>
      <c r="C19" s="94" t="s">
        <v>329</v>
      </c>
      <c r="D19" s="94" t="s">
        <v>304</v>
      </c>
      <c r="E19" s="94" t="s">
        <v>339</v>
      </c>
      <c r="F19" s="94" t="s">
        <v>305</v>
      </c>
      <c r="G19" s="94" t="s">
        <v>306</v>
      </c>
      <c r="H19" s="104" t="s">
        <v>54</v>
      </c>
      <c r="I19" s="136" t="s">
        <v>307</v>
      </c>
      <c r="J19" s="135" t="s">
        <v>297</v>
      </c>
      <c r="K19" s="138" t="s">
        <v>293</v>
      </c>
    </row>
    <row r="20" spans="1:12" ht="27.95" customHeight="1" thickBot="1">
      <c r="A20" s="299" t="s">
        <v>289</v>
      </c>
      <c r="B20" s="124" t="s">
        <v>309</v>
      </c>
      <c r="C20" s="91" t="s">
        <v>276</v>
      </c>
      <c r="D20" s="91">
        <v>400</v>
      </c>
      <c r="E20" s="91">
        <v>4</v>
      </c>
      <c r="F20" s="91">
        <v>2.63</v>
      </c>
      <c r="G20" s="91">
        <v>60</v>
      </c>
      <c r="H20" s="95" t="s">
        <v>270</v>
      </c>
      <c r="I20" s="112">
        <v>113300.00000000001</v>
      </c>
      <c r="J20" s="101">
        <v>0</v>
      </c>
      <c r="K20" s="140">
        <f t="shared" ref="K20:K39" si="0">I20*J20</f>
        <v>0</v>
      </c>
    </row>
    <row r="21" spans="1:12" ht="27.95" customHeight="1" thickBot="1">
      <c r="A21" s="300"/>
      <c r="B21" s="132" t="s">
        <v>310</v>
      </c>
      <c r="C21" s="90" t="s">
        <v>285</v>
      </c>
      <c r="D21" s="90">
        <v>400</v>
      </c>
      <c r="E21" s="90">
        <v>4</v>
      </c>
      <c r="F21" s="90">
        <v>3.94</v>
      </c>
      <c r="G21" s="90">
        <v>60</v>
      </c>
      <c r="H21" s="96" t="s">
        <v>270</v>
      </c>
      <c r="I21" s="112">
        <v>139700</v>
      </c>
      <c r="J21" s="112">
        <v>0</v>
      </c>
      <c r="K21" s="140">
        <f t="shared" si="0"/>
        <v>0</v>
      </c>
    </row>
    <row r="22" spans="1:12" ht="27.95" customHeight="1" thickBot="1">
      <c r="A22" s="301"/>
      <c r="B22" s="133" t="s">
        <v>311</v>
      </c>
      <c r="C22" s="92" t="s">
        <v>277</v>
      </c>
      <c r="D22" s="92">
        <v>400</v>
      </c>
      <c r="E22" s="92">
        <v>4</v>
      </c>
      <c r="F22" s="92">
        <v>5.25</v>
      </c>
      <c r="G22" s="92">
        <v>60</v>
      </c>
      <c r="H22" s="97" t="s">
        <v>270</v>
      </c>
      <c r="I22" s="112">
        <v>181500.00000000003</v>
      </c>
      <c r="J22" s="112">
        <v>0</v>
      </c>
      <c r="K22" s="140">
        <f t="shared" si="0"/>
        <v>0</v>
      </c>
    </row>
    <row r="23" spans="1:12" ht="27.95" customHeight="1" thickBot="1">
      <c r="A23" s="299" t="s">
        <v>290</v>
      </c>
      <c r="B23" s="124" t="s">
        <v>309</v>
      </c>
      <c r="C23" s="91" t="s">
        <v>278</v>
      </c>
      <c r="D23" s="91">
        <v>400</v>
      </c>
      <c r="E23" s="91">
        <v>4</v>
      </c>
      <c r="F23" s="91">
        <v>2.63</v>
      </c>
      <c r="G23" s="91">
        <v>60</v>
      </c>
      <c r="H23" s="95" t="s">
        <v>270</v>
      </c>
      <c r="I23" s="112">
        <v>116600.00000000001</v>
      </c>
      <c r="J23" s="112">
        <v>0</v>
      </c>
      <c r="K23" s="140">
        <f t="shared" si="0"/>
        <v>0</v>
      </c>
    </row>
    <row r="24" spans="1:12" ht="27.95" customHeight="1" thickBot="1">
      <c r="A24" s="300"/>
      <c r="B24" s="132" t="s">
        <v>310</v>
      </c>
      <c r="C24" s="90" t="s">
        <v>302</v>
      </c>
      <c r="D24" s="90">
        <v>400</v>
      </c>
      <c r="E24" s="90">
        <v>4</v>
      </c>
      <c r="F24" s="90">
        <v>3.94</v>
      </c>
      <c r="G24" s="90">
        <v>60</v>
      </c>
      <c r="H24" s="96" t="s">
        <v>270</v>
      </c>
      <c r="I24" s="112">
        <v>143000</v>
      </c>
      <c r="J24" s="112">
        <v>0</v>
      </c>
      <c r="K24" s="140">
        <f t="shared" si="0"/>
        <v>0</v>
      </c>
    </row>
    <row r="25" spans="1:12" ht="27.95" customHeight="1" thickBot="1">
      <c r="A25" s="301"/>
      <c r="B25" s="133" t="s">
        <v>311</v>
      </c>
      <c r="C25" s="92" t="s">
        <v>279</v>
      </c>
      <c r="D25" s="92">
        <v>400</v>
      </c>
      <c r="E25" s="92">
        <v>4</v>
      </c>
      <c r="F25" s="92">
        <v>5.25</v>
      </c>
      <c r="G25" s="92">
        <v>60</v>
      </c>
      <c r="H25" s="97" t="s">
        <v>270</v>
      </c>
      <c r="I25" s="112">
        <v>184800.00000000003</v>
      </c>
      <c r="J25" s="112">
        <v>0</v>
      </c>
      <c r="K25" s="140">
        <f t="shared" si="0"/>
        <v>0</v>
      </c>
    </row>
    <row r="26" spans="1:12" ht="27.95" customHeight="1" thickBot="1">
      <c r="A26" s="299" t="s">
        <v>291</v>
      </c>
      <c r="B26" s="124" t="s">
        <v>309</v>
      </c>
      <c r="C26" s="91" t="s">
        <v>280</v>
      </c>
      <c r="D26" s="91">
        <v>400</v>
      </c>
      <c r="E26" s="91">
        <v>4</v>
      </c>
      <c r="F26" s="91">
        <v>2.63</v>
      </c>
      <c r="G26" s="91">
        <v>60</v>
      </c>
      <c r="H26" s="95" t="s">
        <v>270</v>
      </c>
      <c r="I26" s="112">
        <v>119900.00000000001</v>
      </c>
      <c r="J26" s="112">
        <v>0</v>
      </c>
      <c r="K26" s="140">
        <f t="shared" si="0"/>
        <v>0</v>
      </c>
    </row>
    <row r="27" spans="1:12" ht="27.95" customHeight="1" thickBot="1">
      <c r="A27" s="300"/>
      <c r="B27" s="132" t="s">
        <v>310</v>
      </c>
      <c r="C27" s="90" t="s">
        <v>301</v>
      </c>
      <c r="D27" s="90">
        <v>400</v>
      </c>
      <c r="E27" s="90">
        <v>4</v>
      </c>
      <c r="F27" s="90">
        <v>3.94</v>
      </c>
      <c r="G27" s="90">
        <v>60</v>
      </c>
      <c r="H27" s="96" t="s">
        <v>270</v>
      </c>
      <c r="I27" s="112">
        <v>146300</v>
      </c>
      <c r="J27" s="112">
        <v>0</v>
      </c>
      <c r="K27" s="140">
        <f t="shared" si="0"/>
        <v>0</v>
      </c>
      <c r="L27" s="33"/>
    </row>
    <row r="28" spans="1:12" ht="27.95" customHeight="1" thickBot="1">
      <c r="A28" s="301"/>
      <c r="B28" s="133" t="s">
        <v>311</v>
      </c>
      <c r="C28" s="92" t="s">
        <v>281</v>
      </c>
      <c r="D28" s="92">
        <v>400</v>
      </c>
      <c r="E28" s="92">
        <v>4</v>
      </c>
      <c r="F28" s="92">
        <v>5.25</v>
      </c>
      <c r="G28" s="92">
        <v>60</v>
      </c>
      <c r="H28" s="97" t="s">
        <v>270</v>
      </c>
      <c r="I28" s="112">
        <v>188100.00000000003</v>
      </c>
      <c r="J28" s="112">
        <v>0</v>
      </c>
      <c r="K28" s="140">
        <f t="shared" si="0"/>
        <v>0</v>
      </c>
      <c r="L28" s="33"/>
    </row>
    <row r="29" spans="1:12" s="119" customFormat="1" ht="33" customHeight="1" thickBot="1">
      <c r="A29" s="270" t="s">
        <v>312</v>
      </c>
      <c r="B29" s="294"/>
      <c r="C29" s="285" t="s">
        <v>334</v>
      </c>
      <c r="D29" s="286"/>
      <c r="E29" s="286"/>
      <c r="F29" s="286"/>
      <c r="G29" s="286"/>
      <c r="H29" s="287"/>
      <c r="I29" s="101">
        <v>7800</v>
      </c>
      <c r="J29" s="116">
        <v>0</v>
      </c>
      <c r="K29" s="140">
        <f t="shared" si="0"/>
        <v>0</v>
      </c>
    </row>
    <row r="30" spans="1:12" s="119" customFormat="1" ht="33" customHeight="1" thickBot="1">
      <c r="A30" s="272"/>
      <c r="B30" s="294"/>
      <c r="C30" s="279" t="s">
        <v>332</v>
      </c>
      <c r="D30" s="280"/>
      <c r="E30" s="280"/>
      <c r="F30" s="280"/>
      <c r="G30" s="280"/>
      <c r="H30" s="281"/>
      <c r="I30" s="112">
        <v>10600</v>
      </c>
      <c r="J30" s="115">
        <v>0</v>
      </c>
      <c r="K30" s="140">
        <f t="shared" si="0"/>
        <v>0</v>
      </c>
    </row>
    <row r="31" spans="1:12" s="119" customFormat="1" ht="33" customHeight="1" thickBot="1">
      <c r="A31" s="272"/>
      <c r="B31" s="294"/>
      <c r="C31" s="279" t="s">
        <v>335</v>
      </c>
      <c r="D31" s="280"/>
      <c r="E31" s="280"/>
      <c r="F31" s="280"/>
      <c r="G31" s="280"/>
      <c r="H31" s="281"/>
      <c r="I31" s="112">
        <v>10100</v>
      </c>
      <c r="J31" s="115">
        <v>0</v>
      </c>
      <c r="K31" s="140">
        <f t="shared" si="0"/>
        <v>0</v>
      </c>
    </row>
    <row r="32" spans="1:12" s="119" customFormat="1" ht="33" customHeight="1" thickBot="1">
      <c r="A32" s="272"/>
      <c r="B32" s="294"/>
      <c r="C32" s="279" t="s">
        <v>336</v>
      </c>
      <c r="D32" s="280"/>
      <c r="E32" s="280"/>
      <c r="F32" s="280"/>
      <c r="G32" s="280"/>
      <c r="H32" s="281"/>
      <c r="I32" s="112">
        <v>1500</v>
      </c>
      <c r="J32" s="115">
        <v>0</v>
      </c>
      <c r="K32" s="140">
        <f t="shared" si="0"/>
        <v>0</v>
      </c>
    </row>
    <row r="33" spans="1:13" s="119" customFormat="1" ht="33" customHeight="1" thickBot="1">
      <c r="A33" s="272"/>
      <c r="B33" s="294"/>
      <c r="C33" s="279" t="s">
        <v>337</v>
      </c>
      <c r="D33" s="280"/>
      <c r="E33" s="280"/>
      <c r="F33" s="280"/>
      <c r="G33" s="280"/>
      <c r="H33" s="281"/>
      <c r="I33" s="112">
        <v>2300</v>
      </c>
      <c r="J33" s="115">
        <v>0</v>
      </c>
      <c r="K33" s="140">
        <f t="shared" si="0"/>
        <v>0</v>
      </c>
    </row>
    <row r="34" spans="1:13" s="119" customFormat="1" ht="33" customHeight="1" thickBot="1">
      <c r="A34" s="272"/>
      <c r="B34" s="294"/>
      <c r="C34" s="279" t="s">
        <v>338</v>
      </c>
      <c r="D34" s="280"/>
      <c r="E34" s="280"/>
      <c r="F34" s="280"/>
      <c r="G34" s="280"/>
      <c r="H34" s="281"/>
      <c r="I34" s="112">
        <v>2800</v>
      </c>
      <c r="J34" s="115">
        <v>0</v>
      </c>
      <c r="K34" s="115">
        <f t="shared" si="0"/>
        <v>0</v>
      </c>
    </row>
    <row r="35" spans="1:13" s="119" customFormat="1" ht="33" customHeight="1" thickBot="1">
      <c r="A35" s="272"/>
      <c r="B35" s="294"/>
      <c r="C35" s="279" t="s">
        <v>316</v>
      </c>
      <c r="D35" s="280"/>
      <c r="E35" s="280"/>
      <c r="F35" s="280"/>
      <c r="G35" s="280"/>
      <c r="H35" s="281"/>
      <c r="I35" s="112">
        <v>8800</v>
      </c>
      <c r="J35" s="115">
        <v>0</v>
      </c>
      <c r="K35" s="116">
        <f t="shared" si="0"/>
        <v>0</v>
      </c>
    </row>
    <row r="36" spans="1:13" s="119" customFormat="1" ht="33" customHeight="1" thickBot="1">
      <c r="A36" s="272"/>
      <c r="B36" s="294"/>
      <c r="C36" s="279" t="s">
        <v>317</v>
      </c>
      <c r="D36" s="280"/>
      <c r="E36" s="280"/>
      <c r="F36" s="280"/>
      <c r="G36" s="280"/>
      <c r="H36" s="281"/>
      <c r="I36" s="112">
        <v>14400</v>
      </c>
      <c r="J36" s="115">
        <v>0</v>
      </c>
      <c r="K36" s="116">
        <f t="shared" si="0"/>
        <v>0</v>
      </c>
      <c r="L36" s="121"/>
      <c r="M36" s="121"/>
    </row>
    <row r="37" spans="1:13" s="119" customFormat="1" ht="33" customHeight="1" thickBot="1">
      <c r="A37" s="272"/>
      <c r="B37" s="294"/>
      <c r="C37" s="279" t="s">
        <v>318</v>
      </c>
      <c r="D37" s="280"/>
      <c r="E37" s="280"/>
      <c r="F37" s="280"/>
      <c r="G37" s="280"/>
      <c r="H37" s="281"/>
      <c r="I37" s="112">
        <v>17000</v>
      </c>
      <c r="J37" s="115">
        <v>0</v>
      </c>
      <c r="K37" s="116">
        <f t="shared" si="0"/>
        <v>0</v>
      </c>
      <c r="L37" s="295"/>
      <c r="M37" s="295"/>
    </row>
    <row r="38" spans="1:13" ht="27.95" customHeight="1" thickBot="1">
      <c r="A38" s="272"/>
      <c r="B38" s="294"/>
      <c r="C38" s="282" t="s">
        <v>295</v>
      </c>
      <c r="D38" s="283"/>
      <c r="E38" s="283"/>
      <c r="F38" s="283"/>
      <c r="G38" s="283"/>
      <c r="H38" s="284"/>
      <c r="I38" s="112">
        <v>4900</v>
      </c>
      <c r="J38" s="112">
        <v>0</v>
      </c>
      <c r="K38" s="116">
        <f t="shared" si="0"/>
        <v>0</v>
      </c>
      <c r="L38" s="117">
        <f>(100-L40)/100</f>
        <v>1</v>
      </c>
      <c r="M38" s="33"/>
    </row>
    <row r="39" spans="1:13" ht="27.95" customHeight="1" thickBot="1">
      <c r="A39" s="272"/>
      <c r="B39" s="294"/>
      <c r="C39" s="282" t="s">
        <v>296</v>
      </c>
      <c r="D39" s="283"/>
      <c r="E39" s="283"/>
      <c r="F39" s="283"/>
      <c r="G39" s="283"/>
      <c r="H39" s="284"/>
      <c r="I39" s="112">
        <v>1900</v>
      </c>
      <c r="J39" s="112">
        <v>0</v>
      </c>
      <c r="K39" s="116">
        <f t="shared" si="0"/>
        <v>0</v>
      </c>
      <c r="L39" s="113" t="s">
        <v>299</v>
      </c>
      <c r="M39" s="141" t="s">
        <v>303</v>
      </c>
    </row>
    <row r="40" spans="1:13" ht="27.95" customHeight="1" thickBot="1">
      <c r="A40" s="267" t="s">
        <v>298</v>
      </c>
      <c r="B40" s="268"/>
      <c r="C40" s="302"/>
      <c r="D40" s="302"/>
      <c r="E40" s="302"/>
      <c r="F40" s="302"/>
      <c r="G40" s="302"/>
      <c r="H40" s="302"/>
      <c r="I40" s="268"/>
      <c r="J40" s="269"/>
      <c r="K40" s="115">
        <f>SUM(K20:K39)</f>
        <v>0</v>
      </c>
      <c r="L40" s="115">
        <v>0</v>
      </c>
      <c r="M40" s="112">
        <f>K40*(100-L40)/100</f>
        <v>0</v>
      </c>
    </row>
    <row r="41" spans="1:13" ht="18.75">
      <c r="B41" s="93" t="s">
        <v>300</v>
      </c>
      <c r="F41" s="2"/>
    </row>
    <row r="42" spans="1:13" ht="18.75">
      <c r="B42" s="93" t="s">
        <v>294</v>
      </c>
      <c r="F42" s="2"/>
    </row>
    <row r="43" spans="1:13" ht="18.75">
      <c r="B43" s="93" t="s">
        <v>274</v>
      </c>
      <c r="F43" s="2"/>
    </row>
    <row r="44" spans="1:13" ht="18.75">
      <c r="B44" s="93" t="s">
        <v>275</v>
      </c>
      <c r="F44" s="2"/>
    </row>
    <row r="45" spans="1:13" ht="19.5" thickBot="1">
      <c r="B45" s="93" t="s">
        <v>319</v>
      </c>
      <c r="C45" s="122" t="s">
        <v>320</v>
      </c>
    </row>
    <row r="46" spans="1:13" s="119" customFormat="1" ht="30" customHeight="1" thickBot="1">
      <c r="A46" s="262" t="s">
        <v>328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4"/>
    </row>
    <row r="47" spans="1:13" ht="27.95" customHeight="1"/>
    <row r="48" spans="1:13" ht="27.95" customHeight="1"/>
    <row r="49" spans="1:12" ht="27.95" customHeight="1"/>
    <row r="50" spans="1:12" ht="27.95" customHeight="1"/>
    <row r="51" spans="1:12" ht="27.95" customHeight="1"/>
    <row r="52" spans="1:12" ht="27.95" customHeight="1"/>
    <row r="53" spans="1:12" ht="27.95" customHeight="1"/>
    <row r="54" spans="1:12" ht="27.95" customHeight="1"/>
    <row r="55" spans="1:12" ht="27.95" customHeight="1"/>
    <row r="56" spans="1:12" ht="27.95" customHeight="1"/>
    <row r="57" spans="1:12" ht="27.95" customHeight="1"/>
    <row r="58" spans="1:12" ht="27.95" customHeight="1" thickBot="1"/>
    <row r="59" spans="1:12" s="119" customFormat="1" ht="77.25" customHeight="1" thickBot="1">
      <c r="A59" s="153"/>
      <c r="B59" s="118" t="s">
        <v>283</v>
      </c>
      <c r="C59" s="123" t="s">
        <v>321</v>
      </c>
      <c r="D59" s="123" t="s">
        <v>272</v>
      </c>
      <c r="E59" s="123" t="s">
        <v>339</v>
      </c>
      <c r="F59" s="123" t="s">
        <v>282</v>
      </c>
      <c r="G59" s="123" t="s">
        <v>273</v>
      </c>
      <c r="H59" s="137" t="s">
        <v>54</v>
      </c>
      <c r="I59" s="58" t="s">
        <v>52</v>
      </c>
      <c r="J59" s="4" t="s">
        <v>292</v>
      </c>
      <c r="K59" s="58" t="s">
        <v>322</v>
      </c>
    </row>
    <row r="60" spans="1:12" s="119" customFormat="1" ht="33" customHeight="1" thickBot="1">
      <c r="A60" s="299" t="s">
        <v>289</v>
      </c>
      <c r="B60" s="124" t="s">
        <v>309</v>
      </c>
      <c r="C60" s="91" t="s">
        <v>276</v>
      </c>
      <c r="D60" s="91">
        <v>400</v>
      </c>
      <c r="E60" s="91">
        <v>4</v>
      </c>
      <c r="F60" s="91">
        <v>2.63</v>
      </c>
      <c r="G60" s="91">
        <v>60</v>
      </c>
      <c r="H60" s="95" t="s">
        <v>270</v>
      </c>
      <c r="I60" s="130">
        <v>85140</v>
      </c>
      <c r="J60" s="115">
        <v>0</v>
      </c>
      <c r="K60" s="120">
        <f t="shared" ref="K60:K79" si="1">I60*J60</f>
        <v>0</v>
      </c>
    </row>
    <row r="61" spans="1:12" s="119" customFormat="1" ht="33" customHeight="1" thickBot="1">
      <c r="A61" s="300"/>
      <c r="B61" s="132" t="s">
        <v>310</v>
      </c>
      <c r="C61" s="90" t="s">
        <v>285</v>
      </c>
      <c r="D61" s="90">
        <v>400</v>
      </c>
      <c r="E61" s="90">
        <v>4</v>
      </c>
      <c r="F61" s="90">
        <v>3.94</v>
      </c>
      <c r="G61" s="90">
        <v>60</v>
      </c>
      <c r="H61" s="96" t="s">
        <v>270</v>
      </c>
      <c r="I61" s="131">
        <v>113960.00000000001</v>
      </c>
      <c r="J61" s="115">
        <v>0</v>
      </c>
      <c r="K61" s="120">
        <f t="shared" si="1"/>
        <v>0</v>
      </c>
      <c r="L61" s="125"/>
    </row>
    <row r="62" spans="1:12" s="119" customFormat="1" ht="33" customHeight="1" thickBot="1">
      <c r="A62" s="301"/>
      <c r="B62" s="133" t="s">
        <v>311</v>
      </c>
      <c r="C62" s="92" t="s">
        <v>277</v>
      </c>
      <c r="D62" s="92">
        <v>400</v>
      </c>
      <c r="E62" s="92">
        <v>4</v>
      </c>
      <c r="F62" s="92">
        <v>5.25</v>
      </c>
      <c r="G62" s="92">
        <v>60</v>
      </c>
      <c r="H62" s="97" t="s">
        <v>270</v>
      </c>
      <c r="I62" s="131">
        <v>140965</v>
      </c>
      <c r="J62" s="115">
        <v>0</v>
      </c>
      <c r="K62" s="120">
        <f t="shared" si="1"/>
        <v>0</v>
      </c>
    </row>
    <row r="63" spans="1:12" s="119" customFormat="1" ht="33" customHeight="1" thickBot="1">
      <c r="A63" s="299" t="s">
        <v>290</v>
      </c>
      <c r="B63" s="124" t="s">
        <v>309</v>
      </c>
      <c r="C63" s="91" t="s">
        <v>278</v>
      </c>
      <c r="D63" s="91">
        <v>400</v>
      </c>
      <c r="E63" s="91">
        <v>4</v>
      </c>
      <c r="F63" s="91">
        <v>2.63</v>
      </c>
      <c r="G63" s="91">
        <v>60</v>
      </c>
      <c r="H63" s="95" t="s">
        <v>270</v>
      </c>
      <c r="I63" s="130">
        <v>88440</v>
      </c>
      <c r="J63" s="115">
        <v>0</v>
      </c>
      <c r="K63" s="120">
        <f t="shared" si="1"/>
        <v>0</v>
      </c>
    </row>
    <row r="64" spans="1:12" s="119" customFormat="1" ht="33" customHeight="1" thickBot="1">
      <c r="A64" s="300"/>
      <c r="B64" s="132" t="s">
        <v>310</v>
      </c>
      <c r="C64" s="90" t="s">
        <v>302</v>
      </c>
      <c r="D64" s="90">
        <v>400</v>
      </c>
      <c r="E64" s="90">
        <v>4</v>
      </c>
      <c r="F64" s="90">
        <v>3.94</v>
      </c>
      <c r="G64" s="90">
        <v>60</v>
      </c>
      <c r="H64" s="96" t="s">
        <v>270</v>
      </c>
      <c r="I64" s="131">
        <v>117370.00000000001</v>
      </c>
      <c r="J64" s="115">
        <v>0</v>
      </c>
      <c r="K64" s="120">
        <f t="shared" si="1"/>
        <v>0</v>
      </c>
    </row>
    <row r="65" spans="1:13" s="119" customFormat="1" ht="33" customHeight="1" thickBot="1">
      <c r="A65" s="301"/>
      <c r="B65" s="133" t="s">
        <v>311</v>
      </c>
      <c r="C65" s="92" t="s">
        <v>279</v>
      </c>
      <c r="D65" s="92">
        <v>400</v>
      </c>
      <c r="E65" s="92">
        <v>4</v>
      </c>
      <c r="F65" s="92">
        <v>5.25</v>
      </c>
      <c r="G65" s="92">
        <v>60</v>
      </c>
      <c r="H65" s="97" t="s">
        <v>270</v>
      </c>
      <c r="I65" s="131">
        <v>144265</v>
      </c>
      <c r="J65" s="115">
        <v>0</v>
      </c>
      <c r="K65" s="120">
        <f t="shared" si="1"/>
        <v>0</v>
      </c>
    </row>
    <row r="66" spans="1:13" s="119" customFormat="1" ht="33" customHeight="1" thickBot="1">
      <c r="A66" s="299" t="s">
        <v>291</v>
      </c>
      <c r="B66" s="124" t="s">
        <v>309</v>
      </c>
      <c r="C66" s="91" t="s">
        <v>280</v>
      </c>
      <c r="D66" s="91">
        <v>400</v>
      </c>
      <c r="E66" s="91">
        <v>4</v>
      </c>
      <c r="F66" s="91">
        <v>2.63</v>
      </c>
      <c r="G66" s="91">
        <v>60</v>
      </c>
      <c r="H66" s="95" t="s">
        <v>270</v>
      </c>
      <c r="I66" s="130">
        <v>92840.000000000015</v>
      </c>
      <c r="J66" s="115">
        <v>0</v>
      </c>
      <c r="K66" s="120">
        <f t="shared" si="1"/>
        <v>0</v>
      </c>
    </row>
    <row r="67" spans="1:13" s="119" customFormat="1" ht="33" customHeight="1" thickBot="1">
      <c r="A67" s="300"/>
      <c r="B67" s="132" t="s">
        <v>310</v>
      </c>
      <c r="C67" s="90" t="s">
        <v>301</v>
      </c>
      <c r="D67" s="90">
        <v>400</v>
      </c>
      <c r="E67" s="90">
        <v>4</v>
      </c>
      <c r="F67" s="90">
        <v>3.94</v>
      </c>
      <c r="G67" s="90">
        <v>60</v>
      </c>
      <c r="H67" s="96" t="s">
        <v>270</v>
      </c>
      <c r="I67" s="131">
        <v>120560.00000000001</v>
      </c>
      <c r="J67" s="115">
        <v>0</v>
      </c>
      <c r="K67" s="120">
        <f t="shared" si="1"/>
        <v>0</v>
      </c>
    </row>
    <row r="68" spans="1:13" s="119" customFormat="1" ht="33" customHeight="1" thickBot="1">
      <c r="A68" s="301"/>
      <c r="B68" s="133" t="s">
        <v>311</v>
      </c>
      <c r="C68" s="92" t="s">
        <v>281</v>
      </c>
      <c r="D68" s="92">
        <v>400</v>
      </c>
      <c r="E68" s="92">
        <v>4</v>
      </c>
      <c r="F68" s="92">
        <v>5.25</v>
      </c>
      <c r="G68" s="92">
        <v>60</v>
      </c>
      <c r="H68" s="97" t="s">
        <v>270</v>
      </c>
      <c r="I68" s="154">
        <v>147565</v>
      </c>
      <c r="J68" s="115">
        <v>0</v>
      </c>
      <c r="K68" s="120">
        <f t="shared" si="1"/>
        <v>0</v>
      </c>
    </row>
    <row r="69" spans="1:13" s="119" customFormat="1" ht="33" customHeight="1" thickBot="1">
      <c r="A69" s="270" t="s">
        <v>312</v>
      </c>
      <c r="B69" s="294"/>
      <c r="C69" s="285" t="s">
        <v>331</v>
      </c>
      <c r="D69" s="286"/>
      <c r="E69" s="286"/>
      <c r="F69" s="286"/>
      <c r="G69" s="286"/>
      <c r="H69" s="287"/>
      <c r="I69" s="108">
        <v>7800</v>
      </c>
      <c r="J69" s="116">
        <v>0</v>
      </c>
      <c r="K69" s="140">
        <f t="shared" si="1"/>
        <v>0</v>
      </c>
    </row>
    <row r="70" spans="1:13" s="119" customFormat="1" ht="33" customHeight="1" thickBot="1">
      <c r="A70" s="272"/>
      <c r="B70" s="294"/>
      <c r="C70" s="279" t="s">
        <v>332</v>
      </c>
      <c r="D70" s="280"/>
      <c r="E70" s="280"/>
      <c r="F70" s="280"/>
      <c r="G70" s="280"/>
      <c r="H70" s="281"/>
      <c r="I70" s="112">
        <v>10600</v>
      </c>
      <c r="J70" s="115">
        <v>0</v>
      </c>
      <c r="K70" s="140">
        <f t="shared" si="1"/>
        <v>0</v>
      </c>
    </row>
    <row r="71" spans="1:13" s="119" customFormat="1" ht="33" customHeight="1" thickBot="1">
      <c r="A71" s="272"/>
      <c r="B71" s="294"/>
      <c r="C71" s="279" t="s">
        <v>333</v>
      </c>
      <c r="D71" s="280"/>
      <c r="E71" s="280"/>
      <c r="F71" s="280"/>
      <c r="G71" s="280"/>
      <c r="H71" s="281"/>
      <c r="I71" s="112">
        <v>10100</v>
      </c>
      <c r="J71" s="115">
        <v>0</v>
      </c>
      <c r="K71" s="140">
        <f t="shared" si="1"/>
        <v>0</v>
      </c>
    </row>
    <row r="72" spans="1:13" s="119" customFormat="1" ht="33" customHeight="1" thickBot="1">
      <c r="A72" s="272"/>
      <c r="B72" s="294"/>
      <c r="C72" s="279" t="s">
        <v>313</v>
      </c>
      <c r="D72" s="280"/>
      <c r="E72" s="280"/>
      <c r="F72" s="280"/>
      <c r="G72" s="280"/>
      <c r="H72" s="281"/>
      <c r="I72" s="112">
        <v>1500</v>
      </c>
      <c r="J72" s="115">
        <v>0</v>
      </c>
      <c r="K72" s="140">
        <f t="shared" si="1"/>
        <v>0</v>
      </c>
    </row>
    <row r="73" spans="1:13" s="119" customFormat="1" ht="33" customHeight="1" thickBot="1">
      <c r="A73" s="272"/>
      <c r="B73" s="294"/>
      <c r="C73" s="279" t="s">
        <v>314</v>
      </c>
      <c r="D73" s="280"/>
      <c r="E73" s="280"/>
      <c r="F73" s="280"/>
      <c r="G73" s="280"/>
      <c r="H73" s="281"/>
      <c r="I73" s="112">
        <v>2300</v>
      </c>
      <c r="J73" s="115">
        <v>0</v>
      </c>
      <c r="K73" s="140">
        <f t="shared" si="1"/>
        <v>0</v>
      </c>
    </row>
    <row r="74" spans="1:13" s="119" customFormat="1" ht="33" customHeight="1" thickBot="1">
      <c r="A74" s="272"/>
      <c r="B74" s="294"/>
      <c r="C74" s="279" t="s">
        <v>315</v>
      </c>
      <c r="D74" s="280"/>
      <c r="E74" s="280"/>
      <c r="F74" s="280"/>
      <c r="G74" s="280"/>
      <c r="H74" s="281"/>
      <c r="I74" s="112">
        <v>2800</v>
      </c>
      <c r="J74" s="115">
        <v>0</v>
      </c>
      <c r="K74" s="115">
        <f t="shared" si="1"/>
        <v>0</v>
      </c>
    </row>
    <row r="75" spans="1:13" s="119" customFormat="1" ht="33" customHeight="1" thickBot="1">
      <c r="A75" s="272"/>
      <c r="B75" s="294"/>
      <c r="C75" s="279" t="s">
        <v>316</v>
      </c>
      <c r="D75" s="280"/>
      <c r="E75" s="280"/>
      <c r="F75" s="280"/>
      <c r="G75" s="280"/>
      <c r="H75" s="281"/>
      <c r="I75" s="112">
        <v>8800</v>
      </c>
      <c r="J75" s="115">
        <v>0</v>
      </c>
      <c r="K75" s="116">
        <f t="shared" si="1"/>
        <v>0</v>
      </c>
    </row>
    <row r="76" spans="1:13" s="119" customFormat="1" ht="33" customHeight="1" thickBot="1">
      <c r="A76" s="272"/>
      <c r="B76" s="294"/>
      <c r="C76" s="279" t="s">
        <v>317</v>
      </c>
      <c r="D76" s="280"/>
      <c r="E76" s="280"/>
      <c r="F76" s="280"/>
      <c r="G76" s="280"/>
      <c r="H76" s="281"/>
      <c r="I76" s="112">
        <v>14400</v>
      </c>
      <c r="J76" s="115">
        <v>0</v>
      </c>
      <c r="K76" s="116">
        <f t="shared" si="1"/>
        <v>0</v>
      </c>
      <c r="L76" s="121"/>
      <c r="M76" s="121"/>
    </row>
    <row r="77" spans="1:13" s="119" customFormat="1" ht="33" customHeight="1" thickBot="1">
      <c r="A77" s="272"/>
      <c r="B77" s="294"/>
      <c r="C77" s="279" t="s">
        <v>318</v>
      </c>
      <c r="D77" s="280"/>
      <c r="E77" s="280"/>
      <c r="F77" s="280"/>
      <c r="G77" s="280"/>
      <c r="H77" s="281"/>
      <c r="I77" s="112">
        <v>17000</v>
      </c>
      <c r="J77" s="115">
        <v>0</v>
      </c>
      <c r="K77" s="116">
        <f t="shared" si="1"/>
        <v>0</v>
      </c>
      <c r="L77" s="295"/>
      <c r="M77" s="295"/>
    </row>
    <row r="78" spans="1:13" ht="27.95" customHeight="1" thickBot="1">
      <c r="A78" s="272"/>
      <c r="B78" s="294"/>
      <c r="C78" s="282" t="s">
        <v>295</v>
      </c>
      <c r="D78" s="283"/>
      <c r="E78" s="283"/>
      <c r="F78" s="283"/>
      <c r="G78" s="283"/>
      <c r="H78" s="284"/>
      <c r="I78" s="112">
        <v>4900</v>
      </c>
      <c r="J78" s="112">
        <v>0</v>
      </c>
      <c r="K78" s="116">
        <f t="shared" si="1"/>
        <v>0</v>
      </c>
      <c r="L78" s="117">
        <f>(100-L80)/100</f>
        <v>1</v>
      </c>
      <c r="M78" s="33"/>
    </row>
    <row r="79" spans="1:13" ht="27.95" customHeight="1" thickBot="1">
      <c r="A79" s="272"/>
      <c r="B79" s="294"/>
      <c r="C79" s="296" t="s">
        <v>296</v>
      </c>
      <c r="D79" s="297"/>
      <c r="E79" s="297"/>
      <c r="F79" s="297"/>
      <c r="G79" s="297"/>
      <c r="H79" s="298"/>
      <c r="I79" s="139">
        <v>1900</v>
      </c>
      <c r="J79" s="139">
        <v>0</v>
      </c>
      <c r="K79" s="116">
        <f t="shared" si="1"/>
        <v>0</v>
      </c>
      <c r="L79" s="113" t="s">
        <v>299</v>
      </c>
      <c r="M79" s="141" t="s">
        <v>303</v>
      </c>
    </row>
    <row r="80" spans="1:13" ht="27.95" customHeight="1" thickBot="1">
      <c r="A80" s="267" t="s">
        <v>298</v>
      </c>
      <c r="B80" s="268"/>
      <c r="C80" s="268"/>
      <c r="D80" s="268"/>
      <c r="E80" s="268"/>
      <c r="F80" s="268"/>
      <c r="G80" s="268"/>
      <c r="H80" s="268"/>
      <c r="I80" s="268"/>
      <c r="J80" s="269"/>
      <c r="K80" s="115">
        <f>SUM(K60:K79)</f>
        <v>0</v>
      </c>
      <c r="L80" s="115">
        <v>0</v>
      </c>
      <c r="M80" s="112">
        <f>K80*(100-L80)/100</f>
        <v>0</v>
      </c>
    </row>
    <row r="81" spans="2:6" ht="18.75">
      <c r="B81" s="93" t="s">
        <v>300</v>
      </c>
      <c r="F81" s="2"/>
    </row>
    <row r="82" spans="2:6" ht="18.75">
      <c r="B82" s="93" t="s">
        <v>294</v>
      </c>
      <c r="F82" s="2"/>
    </row>
    <row r="83" spans="2:6" ht="18.75">
      <c r="B83" s="93" t="s">
        <v>274</v>
      </c>
      <c r="F83" s="2"/>
    </row>
    <row r="84" spans="2:6" ht="18.75">
      <c r="B84" s="93" t="s">
        <v>275</v>
      </c>
      <c r="F84" s="2"/>
    </row>
    <row r="85" spans="2:6" ht="18.75">
      <c r="B85" s="93" t="s">
        <v>319</v>
      </c>
      <c r="C85" s="122" t="s">
        <v>320</v>
      </c>
    </row>
  </sheetData>
  <mergeCells count="36">
    <mergeCell ref="L37:M37"/>
    <mergeCell ref="C38:H38"/>
    <mergeCell ref="A29:B39"/>
    <mergeCell ref="C39:H39"/>
    <mergeCell ref="C29:H29"/>
    <mergeCell ref="C30:H30"/>
    <mergeCell ref="C31:H31"/>
    <mergeCell ref="C32:H32"/>
    <mergeCell ref="C33:H33"/>
    <mergeCell ref="C34:H34"/>
    <mergeCell ref="C35:H35"/>
    <mergeCell ref="A40:J40"/>
    <mergeCell ref="A18:K18"/>
    <mergeCell ref="A20:A22"/>
    <mergeCell ref="A23:A25"/>
    <mergeCell ref="A26:A28"/>
    <mergeCell ref="C36:H36"/>
    <mergeCell ref="C37:H37"/>
    <mergeCell ref="A46:K46"/>
    <mergeCell ref="A60:A62"/>
    <mergeCell ref="A63:A65"/>
    <mergeCell ref="A66:A68"/>
    <mergeCell ref="C69:H69"/>
    <mergeCell ref="A80:J80"/>
    <mergeCell ref="C78:H78"/>
    <mergeCell ref="A69:B79"/>
    <mergeCell ref="L77:M77"/>
    <mergeCell ref="C79:H79"/>
    <mergeCell ref="C70:H70"/>
    <mergeCell ref="C71:H71"/>
    <mergeCell ref="C72:H72"/>
    <mergeCell ref="C73:H73"/>
    <mergeCell ref="C74:H74"/>
    <mergeCell ref="C75:H75"/>
    <mergeCell ref="C76:H76"/>
    <mergeCell ref="C77:H77"/>
  </mergeCells>
  <hyperlinks>
    <hyperlink ref="C45" r:id="rId1"/>
    <hyperlink ref="C85" r:id="rId2"/>
  </hyperlinks>
  <pageMargins left="0.70866141732283472" right="0.70866141732283472" top="0.74803149606299213" bottom="0.74803149606299213" header="0.31496062992125984" footer="0.31496062992125984"/>
  <pageSetup paperSize="9" scale="52" fitToHeight="2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N88"/>
  <sheetViews>
    <sheetView topLeftCell="A67" workbookViewId="0">
      <selection activeCell="M15" sqref="M15"/>
    </sheetView>
  </sheetViews>
  <sheetFormatPr defaultRowHeight="15"/>
  <cols>
    <col min="2" max="2" width="40.42578125" customWidth="1"/>
    <col min="3" max="3" width="17.140625" customWidth="1"/>
    <col min="5" max="5" width="16.140625" customWidth="1"/>
    <col min="6" max="6" width="12.85546875" customWidth="1"/>
    <col min="7" max="7" width="13.28515625" customWidth="1"/>
    <col min="8" max="8" width="17.5703125" customWidth="1"/>
    <col min="9" max="9" width="15.140625" customWidth="1"/>
    <col min="10" max="10" width="10.5703125" customWidth="1"/>
    <col min="11" max="11" width="17.5703125" style="110" customWidth="1"/>
    <col min="12" max="12" width="23.85546875" customWidth="1"/>
    <col min="13" max="13" width="34.42578125" customWidth="1"/>
  </cols>
  <sheetData>
    <row r="1" spans="1:11" ht="21" thickBot="1">
      <c r="A1" s="262" t="s">
        <v>308</v>
      </c>
      <c r="B1" s="263"/>
      <c r="C1" s="263"/>
      <c r="D1" s="263"/>
      <c r="E1" s="263"/>
      <c r="F1" s="263"/>
      <c r="G1" s="263"/>
      <c r="H1" s="263"/>
      <c r="I1" s="263"/>
      <c r="J1" s="263"/>
      <c r="K1" s="264"/>
    </row>
    <row r="2" spans="1:11" s="2" customFormat="1" ht="20.25">
      <c r="A2" s="146"/>
      <c r="B2" s="145"/>
      <c r="C2" s="145"/>
      <c r="D2" s="145"/>
      <c r="E2" s="145"/>
      <c r="F2" s="145"/>
      <c r="G2" s="145"/>
      <c r="H2" s="145"/>
      <c r="I2" s="145"/>
      <c r="J2" s="145"/>
      <c r="K2" s="147"/>
    </row>
    <row r="3" spans="1:11" ht="17.100000000000001" customHeight="1">
      <c r="A3" s="148"/>
      <c r="B3" s="33"/>
      <c r="C3" s="33"/>
      <c r="D3" s="33"/>
      <c r="E3" s="33"/>
      <c r="F3" s="33"/>
      <c r="G3" s="33"/>
      <c r="H3" s="33"/>
      <c r="I3" s="33"/>
      <c r="J3" s="33"/>
      <c r="K3" s="149"/>
    </row>
    <row r="4" spans="1:11" ht="17.100000000000001" customHeight="1">
      <c r="A4" s="148"/>
      <c r="B4" s="33"/>
      <c r="C4" s="33"/>
      <c r="D4" s="33"/>
      <c r="E4" s="33"/>
      <c r="F4" s="33"/>
      <c r="G4" s="33"/>
      <c r="H4" s="33"/>
      <c r="I4" s="33"/>
      <c r="J4" s="33"/>
      <c r="K4" s="149"/>
    </row>
    <row r="5" spans="1:11" ht="17.100000000000001" customHeight="1">
      <c r="A5" s="148"/>
      <c r="B5" s="33"/>
      <c r="C5" s="33"/>
      <c r="D5" s="33"/>
      <c r="E5" s="33"/>
      <c r="F5" s="33"/>
      <c r="G5" s="33"/>
      <c r="H5" s="33"/>
      <c r="I5" s="33"/>
      <c r="J5" s="33"/>
      <c r="K5" s="149"/>
    </row>
    <row r="6" spans="1:11" ht="17.100000000000001" customHeight="1">
      <c r="A6" s="148"/>
      <c r="B6" s="33"/>
      <c r="C6" s="33"/>
      <c r="D6" s="33"/>
      <c r="E6" s="33"/>
      <c r="F6" s="33"/>
      <c r="G6" s="33"/>
      <c r="H6" s="33"/>
      <c r="I6" s="33"/>
      <c r="J6" s="33"/>
      <c r="K6" s="149"/>
    </row>
    <row r="7" spans="1:11" ht="17.100000000000001" customHeight="1">
      <c r="A7" s="148"/>
      <c r="B7" s="33"/>
      <c r="C7" s="33"/>
      <c r="D7" s="33"/>
      <c r="E7" s="33"/>
      <c r="F7" s="33"/>
      <c r="G7" s="33"/>
      <c r="H7" s="33"/>
      <c r="I7" s="33"/>
      <c r="J7" s="33"/>
      <c r="K7" s="149"/>
    </row>
    <row r="8" spans="1:11" ht="17.100000000000001" customHeight="1">
      <c r="A8" s="148"/>
      <c r="B8" s="33"/>
      <c r="C8" s="33"/>
      <c r="D8" s="33"/>
      <c r="E8" s="33"/>
      <c r="F8" s="33"/>
      <c r="G8" s="33"/>
      <c r="H8" s="33"/>
      <c r="I8" s="33"/>
      <c r="J8" s="33"/>
      <c r="K8" s="149"/>
    </row>
    <row r="9" spans="1:11" ht="17.100000000000001" customHeight="1">
      <c r="A9" s="148"/>
      <c r="B9" s="33"/>
      <c r="C9" s="33"/>
      <c r="D9" s="33"/>
      <c r="E9" s="33"/>
      <c r="F9" s="33"/>
      <c r="G9" s="33"/>
      <c r="H9" s="33"/>
      <c r="I9" s="33"/>
      <c r="J9" s="33"/>
      <c r="K9" s="149"/>
    </row>
    <row r="10" spans="1:11" ht="17.100000000000001" customHeight="1">
      <c r="A10" s="148"/>
      <c r="B10" s="33"/>
      <c r="C10" s="33"/>
      <c r="D10" s="33"/>
      <c r="E10" s="33"/>
      <c r="F10" s="33"/>
      <c r="G10" s="33"/>
      <c r="H10" s="33"/>
      <c r="I10" s="33"/>
      <c r="J10" s="33"/>
      <c r="K10" s="149"/>
    </row>
    <row r="11" spans="1:11" ht="17.100000000000001" customHeight="1">
      <c r="A11" s="148"/>
      <c r="B11" s="33"/>
      <c r="C11" s="33"/>
      <c r="D11" s="33"/>
      <c r="E11" s="33"/>
      <c r="F11" s="33"/>
      <c r="G11" s="33"/>
      <c r="H11" s="33"/>
      <c r="I11" s="33"/>
      <c r="J11" s="33"/>
      <c r="K11" s="149"/>
    </row>
    <row r="12" spans="1:11" ht="17.100000000000001" customHeight="1">
      <c r="A12" s="148"/>
      <c r="B12" s="33"/>
      <c r="C12" s="33"/>
      <c r="D12" s="33"/>
      <c r="E12" s="33"/>
      <c r="F12" s="33"/>
      <c r="G12" s="33"/>
      <c r="H12" s="33"/>
      <c r="I12" s="33"/>
      <c r="J12" s="33"/>
      <c r="K12" s="149"/>
    </row>
    <row r="13" spans="1:11" ht="17.100000000000001" customHeight="1">
      <c r="A13" s="148"/>
      <c r="B13" s="33"/>
      <c r="C13" s="33"/>
      <c r="D13" s="33"/>
      <c r="E13" s="33"/>
      <c r="F13" s="33"/>
      <c r="G13" s="33"/>
      <c r="H13" s="33"/>
      <c r="I13" s="33"/>
      <c r="J13" s="33"/>
      <c r="K13" s="149"/>
    </row>
    <row r="14" spans="1:11" ht="17.100000000000001" customHeight="1">
      <c r="A14" s="148"/>
      <c r="B14" s="33"/>
      <c r="C14" s="33"/>
      <c r="D14" s="33"/>
      <c r="E14" s="33"/>
      <c r="F14" s="33"/>
      <c r="G14" s="33"/>
      <c r="H14" s="33"/>
      <c r="I14" s="33"/>
      <c r="J14" s="33"/>
      <c r="K14" s="149"/>
    </row>
    <row r="15" spans="1:11" ht="17.100000000000001" customHeight="1">
      <c r="A15" s="148"/>
      <c r="B15" s="33"/>
      <c r="C15" s="33"/>
      <c r="D15" s="33"/>
      <c r="E15" s="33"/>
      <c r="F15" s="33"/>
      <c r="G15" s="33"/>
      <c r="H15" s="33"/>
      <c r="I15" s="33"/>
      <c r="J15" s="33"/>
      <c r="K15" s="149"/>
    </row>
    <row r="16" spans="1:11" ht="17.100000000000001" customHeight="1">
      <c r="A16" s="148"/>
      <c r="B16" s="33"/>
      <c r="C16" s="33"/>
      <c r="D16" s="33"/>
      <c r="E16" s="33"/>
      <c r="F16" s="33"/>
      <c r="G16" s="33"/>
      <c r="H16" s="33"/>
      <c r="I16" s="33"/>
      <c r="J16" s="33"/>
      <c r="K16" s="149"/>
    </row>
    <row r="17" spans="1:14" ht="17.100000000000001" customHeight="1">
      <c r="A17" s="148"/>
      <c r="B17" s="33"/>
      <c r="C17" s="33"/>
      <c r="D17" s="33"/>
      <c r="E17" s="33"/>
      <c r="F17" s="33"/>
      <c r="G17" s="33"/>
      <c r="H17" s="33"/>
      <c r="I17" s="33"/>
      <c r="J17" s="33"/>
      <c r="K17" s="149"/>
    </row>
    <row r="18" spans="1:14" ht="15.75" thickBot="1">
      <c r="A18" s="150"/>
      <c r="B18" s="151"/>
      <c r="C18" s="151"/>
      <c r="D18" s="151"/>
      <c r="E18" s="151"/>
      <c r="F18" s="151"/>
      <c r="G18" s="151"/>
      <c r="H18" s="151"/>
      <c r="I18" s="151"/>
      <c r="J18" s="151"/>
      <c r="K18" s="152"/>
    </row>
    <row r="19" spans="1:14" ht="69.75" thickBot="1">
      <c r="A19" s="144"/>
      <c r="B19" s="118" t="s">
        <v>283</v>
      </c>
      <c r="C19" s="123" t="s">
        <v>329</v>
      </c>
      <c r="D19" s="123" t="s">
        <v>304</v>
      </c>
      <c r="E19" s="123" t="s">
        <v>343</v>
      </c>
      <c r="F19" s="123" t="s">
        <v>305</v>
      </c>
      <c r="G19" s="123" t="s">
        <v>306</v>
      </c>
      <c r="H19" s="137" t="s">
        <v>54</v>
      </c>
      <c r="I19" s="58" t="s">
        <v>307</v>
      </c>
      <c r="J19" s="113" t="s">
        <v>297</v>
      </c>
      <c r="K19" s="141" t="s">
        <v>293</v>
      </c>
    </row>
    <row r="20" spans="1:14" ht="27.95" customHeight="1" thickBot="1">
      <c r="A20" s="299" t="s">
        <v>289</v>
      </c>
      <c r="B20" s="124" t="s">
        <v>309</v>
      </c>
      <c r="C20" s="91" t="s">
        <v>340</v>
      </c>
      <c r="D20" s="91">
        <v>500</v>
      </c>
      <c r="E20" s="91">
        <v>4</v>
      </c>
      <c r="F20" s="91">
        <v>3.28</v>
      </c>
      <c r="G20" s="91">
        <v>60</v>
      </c>
      <c r="H20" s="95" t="s">
        <v>270</v>
      </c>
      <c r="I20" s="112">
        <v>117300.00000000001</v>
      </c>
      <c r="J20" s="140">
        <v>0</v>
      </c>
      <c r="K20" s="140">
        <f t="shared" ref="K20:K39" si="0">I20*J20</f>
        <v>0</v>
      </c>
    </row>
    <row r="21" spans="1:14" ht="27.95" customHeight="1" thickBot="1">
      <c r="A21" s="300"/>
      <c r="B21" s="132" t="s">
        <v>310</v>
      </c>
      <c r="C21" s="90" t="s">
        <v>341</v>
      </c>
      <c r="D21" s="90">
        <v>500</v>
      </c>
      <c r="E21" s="90">
        <v>4</v>
      </c>
      <c r="F21" s="90">
        <v>4.92</v>
      </c>
      <c r="G21" s="90">
        <v>60</v>
      </c>
      <c r="H21" s="96" t="s">
        <v>270</v>
      </c>
      <c r="I21" s="112">
        <v>147700</v>
      </c>
      <c r="J21" s="112">
        <v>0</v>
      </c>
      <c r="K21" s="140">
        <f t="shared" si="0"/>
        <v>0</v>
      </c>
    </row>
    <row r="22" spans="1:14" ht="27.95" customHeight="1" thickBot="1">
      <c r="A22" s="301"/>
      <c r="B22" s="133" t="s">
        <v>311</v>
      </c>
      <c r="C22" s="92" t="s">
        <v>342</v>
      </c>
      <c r="D22" s="92">
        <v>500</v>
      </c>
      <c r="E22" s="92">
        <v>4</v>
      </c>
      <c r="F22" s="92">
        <v>6.56</v>
      </c>
      <c r="G22" s="92">
        <v>60</v>
      </c>
      <c r="H22" s="97" t="s">
        <v>270</v>
      </c>
      <c r="I22" s="112">
        <v>191500.00000000003</v>
      </c>
      <c r="J22" s="112">
        <v>0</v>
      </c>
      <c r="K22" s="140">
        <f t="shared" si="0"/>
        <v>0</v>
      </c>
    </row>
    <row r="23" spans="1:14" ht="27.95" customHeight="1" thickBot="1">
      <c r="A23" s="299" t="s">
        <v>290</v>
      </c>
      <c r="B23" s="124" t="s">
        <v>309</v>
      </c>
      <c r="C23" s="91" t="s">
        <v>344</v>
      </c>
      <c r="D23" s="91">
        <v>500</v>
      </c>
      <c r="E23" s="91">
        <v>4</v>
      </c>
      <c r="F23" s="91">
        <v>3.28</v>
      </c>
      <c r="G23" s="91">
        <v>60</v>
      </c>
      <c r="H23" s="95" t="s">
        <v>270</v>
      </c>
      <c r="I23" s="112">
        <v>120600.00000000001</v>
      </c>
      <c r="J23" s="112">
        <v>0</v>
      </c>
      <c r="K23" s="140">
        <f t="shared" si="0"/>
        <v>0</v>
      </c>
    </row>
    <row r="24" spans="1:14" ht="27.95" customHeight="1" thickBot="1">
      <c r="A24" s="300"/>
      <c r="B24" s="132" t="s">
        <v>310</v>
      </c>
      <c r="C24" s="90" t="s">
        <v>345</v>
      </c>
      <c r="D24" s="90">
        <v>500</v>
      </c>
      <c r="E24" s="90">
        <v>4</v>
      </c>
      <c r="F24" s="90">
        <v>4.92</v>
      </c>
      <c r="G24" s="90">
        <v>60</v>
      </c>
      <c r="H24" s="96" t="s">
        <v>270</v>
      </c>
      <c r="I24" s="112">
        <v>151000</v>
      </c>
      <c r="J24" s="112">
        <v>0</v>
      </c>
      <c r="K24" s="140">
        <f t="shared" si="0"/>
        <v>0</v>
      </c>
    </row>
    <row r="25" spans="1:14" ht="27.95" customHeight="1" thickBot="1">
      <c r="A25" s="301"/>
      <c r="B25" s="133" t="s">
        <v>311</v>
      </c>
      <c r="C25" s="92" t="s">
        <v>346</v>
      </c>
      <c r="D25" s="92">
        <v>500</v>
      </c>
      <c r="E25" s="92">
        <v>4</v>
      </c>
      <c r="F25" s="92">
        <v>6.56</v>
      </c>
      <c r="G25" s="92">
        <v>60</v>
      </c>
      <c r="H25" s="97" t="s">
        <v>270</v>
      </c>
      <c r="I25" s="112">
        <v>194800.00000000003</v>
      </c>
      <c r="J25" s="112">
        <v>0</v>
      </c>
      <c r="K25" s="140">
        <f t="shared" si="0"/>
        <v>0</v>
      </c>
    </row>
    <row r="26" spans="1:14" ht="27.95" customHeight="1" thickBot="1">
      <c r="A26" s="299" t="s">
        <v>291</v>
      </c>
      <c r="B26" s="124" t="s">
        <v>309</v>
      </c>
      <c r="C26" s="91" t="s">
        <v>347</v>
      </c>
      <c r="D26" s="91">
        <v>500</v>
      </c>
      <c r="E26" s="91">
        <v>4</v>
      </c>
      <c r="F26" s="91">
        <v>3.28</v>
      </c>
      <c r="G26" s="91">
        <v>60</v>
      </c>
      <c r="H26" s="95" t="s">
        <v>270</v>
      </c>
      <c r="I26" s="112">
        <v>123900.00000000001</v>
      </c>
      <c r="J26" s="112">
        <v>0</v>
      </c>
      <c r="K26" s="140">
        <f t="shared" si="0"/>
        <v>0</v>
      </c>
    </row>
    <row r="27" spans="1:14" ht="27.95" customHeight="1" thickBot="1">
      <c r="A27" s="300"/>
      <c r="B27" s="132" t="s">
        <v>310</v>
      </c>
      <c r="C27" s="90" t="s">
        <v>348</v>
      </c>
      <c r="D27" s="90">
        <v>500</v>
      </c>
      <c r="E27" s="90">
        <v>4</v>
      </c>
      <c r="F27" s="90">
        <v>4.92</v>
      </c>
      <c r="G27" s="90">
        <v>60</v>
      </c>
      <c r="H27" s="96" t="s">
        <v>270</v>
      </c>
      <c r="I27" s="112">
        <v>154300</v>
      </c>
      <c r="J27" s="112">
        <v>0</v>
      </c>
      <c r="K27" s="140">
        <f t="shared" si="0"/>
        <v>0</v>
      </c>
      <c r="L27" s="33"/>
    </row>
    <row r="28" spans="1:14" ht="27.95" customHeight="1" thickBot="1">
      <c r="A28" s="301"/>
      <c r="B28" s="133" t="s">
        <v>311</v>
      </c>
      <c r="C28" s="92" t="s">
        <v>349</v>
      </c>
      <c r="D28" s="92">
        <v>500</v>
      </c>
      <c r="E28" s="92">
        <v>4</v>
      </c>
      <c r="F28" s="92">
        <v>6.56</v>
      </c>
      <c r="G28" s="92">
        <v>60</v>
      </c>
      <c r="H28" s="97" t="s">
        <v>270</v>
      </c>
      <c r="I28" s="112">
        <v>198100.00000000003</v>
      </c>
      <c r="J28" s="112">
        <v>0</v>
      </c>
      <c r="K28" s="140">
        <f t="shared" si="0"/>
        <v>0</v>
      </c>
      <c r="L28" s="33"/>
    </row>
    <row r="29" spans="1:14" ht="27.95" customHeight="1" thickBot="1">
      <c r="A29" s="270" t="s">
        <v>312</v>
      </c>
      <c r="B29" s="294"/>
      <c r="C29" s="285" t="s">
        <v>334</v>
      </c>
      <c r="D29" s="286"/>
      <c r="E29" s="286"/>
      <c r="F29" s="286"/>
      <c r="G29" s="286"/>
      <c r="H29" s="287"/>
      <c r="I29" s="140">
        <v>7800</v>
      </c>
      <c r="J29" s="116">
        <v>0</v>
      </c>
      <c r="K29" s="140">
        <f t="shared" si="0"/>
        <v>0</v>
      </c>
      <c r="L29" s="119"/>
      <c r="M29" s="119"/>
      <c r="N29" s="119"/>
    </row>
    <row r="30" spans="1:14" ht="27.95" customHeight="1" thickBot="1">
      <c r="A30" s="272"/>
      <c r="B30" s="294"/>
      <c r="C30" s="279" t="s">
        <v>332</v>
      </c>
      <c r="D30" s="280"/>
      <c r="E30" s="280"/>
      <c r="F30" s="280"/>
      <c r="G30" s="280"/>
      <c r="H30" s="281"/>
      <c r="I30" s="112">
        <v>10600</v>
      </c>
      <c r="J30" s="115">
        <v>0</v>
      </c>
      <c r="K30" s="140">
        <f t="shared" si="0"/>
        <v>0</v>
      </c>
      <c r="L30" s="119"/>
      <c r="M30" s="119"/>
      <c r="N30" s="119"/>
    </row>
    <row r="31" spans="1:14" ht="27.95" customHeight="1" thickBot="1">
      <c r="A31" s="272"/>
      <c r="B31" s="294"/>
      <c r="C31" s="279" t="s">
        <v>335</v>
      </c>
      <c r="D31" s="280"/>
      <c r="E31" s="280"/>
      <c r="F31" s="280"/>
      <c r="G31" s="280"/>
      <c r="H31" s="281"/>
      <c r="I31" s="112">
        <v>10100</v>
      </c>
      <c r="J31" s="115">
        <v>0</v>
      </c>
      <c r="K31" s="140">
        <f t="shared" si="0"/>
        <v>0</v>
      </c>
      <c r="L31" s="119"/>
      <c r="M31" s="119"/>
      <c r="N31" s="119"/>
    </row>
    <row r="32" spans="1:14" ht="27.95" customHeight="1" thickBot="1">
      <c r="A32" s="272"/>
      <c r="B32" s="294"/>
      <c r="C32" s="279" t="s">
        <v>336</v>
      </c>
      <c r="D32" s="280"/>
      <c r="E32" s="280"/>
      <c r="F32" s="280"/>
      <c r="G32" s="280"/>
      <c r="H32" s="281"/>
      <c r="I32" s="112">
        <v>1500</v>
      </c>
      <c r="J32" s="115">
        <v>0</v>
      </c>
      <c r="K32" s="140">
        <f t="shared" si="0"/>
        <v>0</v>
      </c>
      <c r="L32" s="119"/>
      <c r="M32" s="119"/>
      <c r="N32" s="119"/>
    </row>
    <row r="33" spans="1:14" ht="27.95" customHeight="1" thickBot="1">
      <c r="A33" s="272"/>
      <c r="B33" s="294"/>
      <c r="C33" s="279" t="s">
        <v>337</v>
      </c>
      <c r="D33" s="280"/>
      <c r="E33" s="280"/>
      <c r="F33" s="280"/>
      <c r="G33" s="280"/>
      <c r="H33" s="281"/>
      <c r="I33" s="112">
        <v>2300</v>
      </c>
      <c r="J33" s="115">
        <v>0</v>
      </c>
      <c r="K33" s="140">
        <f t="shared" si="0"/>
        <v>0</v>
      </c>
      <c r="L33" s="119"/>
      <c r="M33" s="119"/>
      <c r="N33" s="119"/>
    </row>
    <row r="34" spans="1:14" ht="27.95" customHeight="1" thickBot="1">
      <c r="A34" s="272"/>
      <c r="B34" s="294"/>
      <c r="C34" s="279" t="s">
        <v>338</v>
      </c>
      <c r="D34" s="280"/>
      <c r="E34" s="280"/>
      <c r="F34" s="280"/>
      <c r="G34" s="280"/>
      <c r="H34" s="281"/>
      <c r="I34" s="112">
        <v>2800</v>
      </c>
      <c r="J34" s="115">
        <v>0</v>
      </c>
      <c r="K34" s="115">
        <f t="shared" si="0"/>
        <v>0</v>
      </c>
      <c r="L34" s="119"/>
      <c r="M34" s="119"/>
      <c r="N34" s="119"/>
    </row>
    <row r="35" spans="1:14" ht="27.95" customHeight="1" thickBot="1">
      <c r="A35" s="272"/>
      <c r="B35" s="294"/>
      <c r="C35" s="279" t="s">
        <v>316</v>
      </c>
      <c r="D35" s="280"/>
      <c r="E35" s="280"/>
      <c r="F35" s="280"/>
      <c r="G35" s="280"/>
      <c r="H35" s="281"/>
      <c r="I35" s="112">
        <v>8800</v>
      </c>
      <c r="J35" s="115">
        <v>0</v>
      </c>
      <c r="K35" s="116">
        <f t="shared" si="0"/>
        <v>0</v>
      </c>
      <c r="L35" s="119"/>
      <c r="M35" s="119"/>
      <c r="N35" s="119"/>
    </row>
    <row r="36" spans="1:14" ht="27.95" customHeight="1" thickBot="1">
      <c r="A36" s="272"/>
      <c r="B36" s="294"/>
      <c r="C36" s="279" t="s">
        <v>317</v>
      </c>
      <c r="D36" s="280"/>
      <c r="E36" s="280"/>
      <c r="F36" s="280"/>
      <c r="G36" s="280"/>
      <c r="H36" s="281"/>
      <c r="I36" s="112">
        <v>14400</v>
      </c>
      <c r="J36" s="115">
        <v>0</v>
      </c>
      <c r="K36" s="116">
        <f t="shared" si="0"/>
        <v>0</v>
      </c>
      <c r="L36" s="121"/>
      <c r="M36" s="121"/>
      <c r="N36" s="119"/>
    </row>
    <row r="37" spans="1:14" ht="27.95" customHeight="1" thickBot="1">
      <c r="A37" s="272"/>
      <c r="B37" s="294"/>
      <c r="C37" s="279" t="s">
        <v>318</v>
      </c>
      <c r="D37" s="280"/>
      <c r="E37" s="280"/>
      <c r="F37" s="280"/>
      <c r="G37" s="280"/>
      <c r="H37" s="281"/>
      <c r="I37" s="112">
        <v>17000</v>
      </c>
      <c r="J37" s="115">
        <v>0</v>
      </c>
      <c r="K37" s="116">
        <f t="shared" si="0"/>
        <v>0</v>
      </c>
      <c r="L37" s="295"/>
      <c r="M37" s="295"/>
      <c r="N37" s="119"/>
    </row>
    <row r="38" spans="1:14" ht="27.95" customHeight="1" thickBot="1">
      <c r="A38" s="272"/>
      <c r="B38" s="294"/>
      <c r="C38" s="282" t="s">
        <v>295</v>
      </c>
      <c r="D38" s="283"/>
      <c r="E38" s="283"/>
      <c r="F38" s="283"/>
      <c r="G38" s="283"/>
      <c r="H38" s="284"/>
      <c r="I38" s="112">
        <v>4900</v>
      </c>
      <c r="J38" s="112">
        <v>0</v>
      </c>
      <c r="K38" s="116">
        <f t="shared" si="0"/>
        <v>0</v>
      </c>
      <c r="L38" s="117">
        <f>(100-L40)/100</f>
        <v>1</v>
      </c>
      <c r="M38" s="33"/>
    </row>
    <row r="39" spans="1:14" ht="27.95" customHeight="1" thickBot="1">
      <c r="A39" s="272"/>
      <c r="B39" s="294"/>
      <c r="C39" s="282" t="s">
        <v>296</v>
      </c>
      <c r="D39" s="283"/>
      <c r="E39" s="283"/>
      <c r="F39" s="283"/>
      <c r="G39" s="283"/>
      <c r="H39" s="284"/>
      <c r="I39" s="112">
        <v>1900</v>
      </c>
      <c r="J39" s="112">
        <v>0</v>
      </c>
      <c r="K39" s="116">
        <f t="shared" si="0"/>
        <v>0</v>
      </c>
      <c r="L39" s="113" t="s">
        <v>299</v>
      </c>
      <c r="M39" s="141" t="s">
        <v>303</v>
      </c>
    </row>
    <row r="40" spans="1:14" ht="27.95" customHeight="1" thickBot="1">
      <c r="A40" s="267" t="s">
        <v>298</v>
      </c>
      <c r="B40" s="268"/>
      <c r="C40" s="302"/>
      <c r="D40" s="302"/>
      <c r="E40" s="302"/>
      <c r="F40" s="302"/>
      <c r="G40" s="302"/>
      <c r="H40" s="302"/>
      <c r="I40" s="268"/>
      <c r="J40" s="269"/>
      <c r="K40" s="115">
        <f>SUM(K20:K39)</f>
        <v>0</v>
      </c>
      <c r="L40" s="115">
        <v>0</v>
      </c>
      <c r="M40" s="112">
        <f>K40*(100-L40)/100</f>
        <v>0</v>
      </c>
    </row>
    <row r="41" spans="1:14" ht="18.75">
      <c r="B41" s="93" t="s">
        <v>300</v>
      </c>
      <c r="F41" s="2"/>
    </row>
    <row r="42" spans="1:14" ht="18.75">
      <c r="B42" s="93" t="s">
        <v>294</v>
      </c>
      <c r="F42" s="2"/>
    </row>
    <row r="43" spans="1:14" ht="18.75">
      <c r="B43" s="93" t="s">
        <v>274</v>
      </c>
      <c r="F43" s="2"/>
    </row>
    <row r="44" spans="1:14" ht="18.75">
      <c r="B44" s="93" t="s">
        <v>275</v>
      </c>
      <c r="F44" s="2"/>
    </row>
    <row r="45" spans="1:14" ht="19.5" thickBot="1">
      <c r="B45" s="93" t="s">
        <v>319</v>
      </c>
      <c r="C45" s="122" t="s">
        <v>320</v>
      </c>
    </row>
    <row r="46" spans="1:14" ht="21" thickBot="1">
      <c r="A46" s="262" t="s">
        <v>328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4"/>
      <c r="L46" s="119"/>
      <c r="M46" s="119"/>
      <c r="N46" s="119"/>
    </row>
    <row r="47" spans="1:14" ht="18.75">
      <c r="A47" s="148"/>
      <c r="B47" s="93"/>
      <c r="C47" s="122"/>
      <c r="D47" s="33"/>
      <c r="E47" s="33"/>
      <c r="F47" s="33"/>
      <c r="G47" s="33"/>
      <c r="H47" s="33"/>
      <c r="I47" s="33"/>
      <c r="J47" s="33"/>
      <c r="K47" s="149"/>
    </row>
    <row r="48" spans="1:14" ht="18.75">
      <c r="A48" s="148"/>
      <c r="B48" s="93"/>
      <c r="C48" s="122"/>
      <c r="D48" s="33"/>
      <c r="E48" s="33"/>
      <c r="F48" s="33"/>
      <c r="G48" s="33"/>
      <c r="H48" s="33"/>
      <c r="I48" s="33"/>
      <c r="J48" s="33"/>
      <c r="K48" s="149"/>
    </row>
    <row r="49" spans="1:14" ht="18.75">
      <c r="A49" s="148"/>
      <c r="B49" s="93"/>
      <c r="C49" s="122"/>
      <c r="D49" s="33"/>
      <c r="E49" s="33"/>
      <c r="F49" s="33"/>
      <c r="G49" s="33"/>
      <c r="H49" s="33"/>
      <c r="I49" s="33"/>
      <c r="J49" s="33"/>
      <c r="K49" s="149"/>
    </row>
    <row r="50" spans="1:14" ht="18.75">
      <c r="A50" s="148"/>
      <c r="B50" s="93"/>
      <c r="C50" s="122"/>
      <c r="D50" s="33"/>
      <c r="E50" s="33"/>
      <c r="F50" s="33"/>
      <c r="G50" s="33"/>
      <c r="H50" s="33"/>
      <c r="I50" s="33"/>
      <c r="J50" s="33"/>
      <c r="K50" s="149"/>
    </row>
    <row r="51" spans="1:14" ht="18.75">
      <c r="A51" s="148"/>
      <c r="B51" s="93"/>
      <c r="C51" s="122"/>
      <c r="D51" s="33"/>
      <c r="E51" s="33"/>
      <c r="F51" s="33"/>
      <c r="G51" s="33"/>
      <c r="H51" s="33"/>
      <c r="I51" s="33"/>
      <c r="J51" s="33"/>
      <c r="K51" s="149"/>
    </row>
    <row r="52" spans="1:14" ht="18.75">
      <c r="A52" s="148"/>
      <c r="B52" s="93"/>
      <c r="C52" s="122"/>
      <c r="D52" s="33"/>
      <c r="E52" s="33"/>
      <c r="F52" s="33"/>
      <c r="G52" s="33"/>
      <c r="H52" s="33"/>
      <c r="I52" s="33"/>
      <c r="J52" s="33"/>
      <c r="K52" s="149"/>
    </row>
    <row r="53" spans="1:14" ht="18.75">
      <c r="A53" s="148"/>
      <c r="B53" s="93"/>
      <c r="C53" s="122"/>
      <c r="D53" s="33"/>
      <c r="E53" s="33"/>
      <c r="F53" s="33"/>
      <c r="G53" s="33"/>
      <c r="H53" s="33"/>
      <c r="I53" s="33"/>
      <c r="J53" s="33"/>
      <c r="K53" s="149"/>
    </row>
    <row r="54" spans="1:14" ht="18.75">
      <c r="A54" s="148"/>
      <c r="B54" s="93"/>
      <c r="C54" s="122"/>
      <c r="D54" s="33"/>
      <c r="E54" s="33"/>
      <c r="F54" s="33"/>
      <c r="G54" s="33"/>
      <c r="H54" s="33"/>
      <c r="I54" s="33"/>
      <c r="J54" s="33"/>
      <c r="K54" s="149"/>
    </row>
    <row r="55" spans="1:14" ht="18.75">
      <c r="A55" s="148"/>
      <c r="B55" s="93"/>
      <c r="C55" s="122"/>
      <c r="D55" s="33"/>
      <c r="E55" s="33"/>
      <c r="F55" s="33"/>
      <c r="G55" s="33"/>
      <c r="H55" s="33"/>
      <c r="I55" s="33"/>
      <c r="J55" s="33"/>
      <c r="K55" s="149"/>
    </row>
    <row r="56" spans="1:14" ht="18.75">
      <c r="A56" s="148"/>
      <c r="B56" s="93"/>
      <c r="C56" s="122"/>
      <c r="D56" s="33"/>
      <c r="E56" s="33"/>
      <c r="F56" s="33"/>
      <c r="G56" s="33"/>
      <c r="H56" s="33"/>
      <c r="I56" s="33"/>
      <c r="J56" s="33"/>
      <c r="K56" s="149"/>
    </row>
    <row r="57" spans="1:14" ht="18.75">
      <c r="A57" s="148"/>
      <c r="B57" s="93"/>
      <c r="C57" s="122"/>
      <c r="D57" s="33"/>
      <c r="E57" s="33"/>
      <c r="F57" s="33"/>
      <c r="G57" s="33"/>
      <c r="H57" s="33"/>
      <c r="I57" s="33"/>
      <c r="J57" s="33"/>
      <c r="K57" s="149"/>
    </row>
    <row r="58" spans="1:14" ht="18.75">
      <c r="A58" s="148"/>
      <c r="B58" s="93"/>
      <c r="C58" s="122"/>
      <c r="D58" s="33"/>
      <c r="E58" s="33"/>
      <c r="F58" s="33"/>
      <c r="G58" s="33"/>
      <c r="H58" s="33"/>
      <c r="I58" s="33"/>
      <c r="J58" s="33"/>
      <c r="K58" s="149"/>
    </row>
    <row r="59" spans="1:14" ht="18.75">
      <c r="A59" s="148"/>
      <c r="B59" s="93"/>
      <c r="C59" s="122"/>
      <c r="D59" s="33"/>
      <c r="E59" s="33"/>
      <c r="F59" s="33"/>
      <c r="G59" s="33"/>
      <c r="H59" s="33"/>
      <c r="I59" s="33"/>
      <c r="J59" s="33"/>
      <c r="K59" s="149"/>
    </row>
    <row r="60" spans="1:14" ht="18.75">
      <c r="A60" s="148"/>
      <c r="B60" s="93"/>
      <c r="C60" s="122"/>
      <c r="D60" s="33"/>
      <c r="E60" s="33"/>
      <c r="F60" s="33"/>
      <c r="G60" s="33"/>
      <c r="H60" s="33"/>
      <c r="I60" s="33"/>
      <c r="J60" s="33"/>
      <c r="K60" s="149"/>
    </row>
    <row r="61" spans="1:14" ht="15.75" thickBot="1">
      <c r="A61" s="150"/>
      <c r="B61" s="151"/>
      <c r="C61" s="151"/>
      <c r="D61" s="151"/>
      <c r="E61" s="151"/>
      <c r="F61" s="151"/>
      <c r="G61" s="151"/>
      <c r="H61" s="151"/>
      <c r="I61" s="151"/>
      <c r="J61" s="151"/>
      <c r="K61" s="152"/>
    </row>
    <row r="62" spans="1:14" ht="69.75" thickBot="1">
      <c r="A62" s="119"/>
      <c r="B62" s="105" t="s">
        <v>283</v>
      </c>
      <c r="C62" s="94" t="s">
        <v>321</v>
      </c>
      <c r="D62" s="94" t="s">
        <v>272</v>
      </c>
      <c r="E62" s="94" t="s">
        <v>343</v>
      </c>
      <c r="F62" s="94" t="s">
        <v>282</v>
      </c>
      <c r="G62" s="94" t="s">
        <v>273</v>
      </c>
      <c r="H62" s="143" t="s">
        <v>54</v>
      </c>
      <c r="I62" s="142" t="s">
        <v>52</v>
      </c>
      <c r="J62" s="143" t="s">
        <v>292</v>
      </c>
      <c r="K62" s="142" t="s">
        <v>322</v>
      </c>
      <c r="L62" s="119"/>
      <c r="M62" s="119"/>
      <c r="N62" s="119"/>
    </row>
    <row r="63" spans="1:14" ht="27.95" customHeight="1" thickBot="1">
      <c r="A63" s="299" t="s">
        <v>289</v>
      </c>
      <c r="B63" s="124" t="s">
        <v>309</v>
      </c>
      <c r="C63" s="91" t="s">
        <v>340</v>
      </c>
      <c r="D63" s="91">
        <v>500</v>
      </c>
      <c r="E63" s="91">
        <v>4</v>
      </c>
      <c r="F63" s="91">
        <v>3.28</v>
      </c>
      <c r="G63" s="91">
        <v>60</v>
      </c>
      <c r="H63" s="95" t="s">
        <v>270</v>
      </c>
      <c r="I63" s="130">
        <v>89140</v>
      </c>
      <c r="J63" s="115">
        <v>0</v>
      </c>
      <c r="K63" s="120">
        <f t="shared" ref="K63:K82" si="1">I63*J63</f>
        <v>0</v>
      </c>
      <c r="L63" s="119"/>
      <c r="M63" s="119"/>
      <c r="N63" s="119"/>
    </row>
    <row r="64" spans="1:14" ht="27.95" customHeight="1" thickBot="1">
      <c r="A64" s="300"/>
      <c r="B64" s="132" t="s">
        <v>310</v>
      </c>
      <c r="C64" s="90" t="s">
        <v>341</v>
      </c>
      <c r="D64" s="90">
        <v>500</v>
      </c>
      <c r="E64" s="90">
        <v>4</v>
      </c>
      <c r="F64" s="90">
        <v>4.92</v>
      </c>
      <c r="G64" s="90">
        <v>60</v>
      </c>
      <c r="H64" s="96" t="s">
        <v>270</v>
      </c>
      <c r="I64" s="131">
        <v>121960.00000000001</v>
      </c>
      <c r="J64" s="115">
        <v>0</v>
      </c>
      <c r="K64" s="120">
        <f t="shared" si="1"/>
        <v>0</v>
      </c>
      <c r="L64" s="125"/>
      <c r="M64" s="119"/>
      <c r="N64" s="119"/>
    </row>
    <row r="65" spans="1:14" ht="27.95" customHeight="1" thickBot="1">
      <c r="A65" s="301"/>
      <c r="B65" s="133" t="s">
        <v>311</v>
      </c>
      <c r="C65" s="92" t="s">
        <v>342</v>
      </c>
      <c r="D65" s="92">
        <v>500</v>
      </c>
      <c r="E65" s="92">
        <v>4</v>
      </c>
      <c r="F65" s="92">
        <v>6.56</v>
      </c>
      <c r="G65" s="92">
        <v>60</v>
      </c>
      <c r="H65" s="97" t="s">
        <v>270</v>
      </c>
      <c r="I65" s="131">
        <v>150965</v>
      </c>
      <c r="J65" s="115">
        <v>0</v>
      </c>
      <c r="K65" s="120">
        <f t="shared" si="1"/>
        <v>0</v>
      </c>
      <c r="L65" s="119"/>
      <c r="M65" s="119"/>
      <c r="N65" s="119"/>
    </row>
    <row r="66" spans="1:14" ht="27.95" customHeight="1" thickBot="1">
      <c r="A66" s="299" t="s">
        <v>290</v>
      </c>
      <c r="B66" s="124" t="s">
        <v>309</v>
      </c>
      <c r="C66" s="91" t="s">
        <v>344</v>
      </c>
      <c r="D66" s="91">
        <v>500</v>
      </c>
      <c r="E66" s="91">
        <v>4</v>
      </c>
      <c r="F66" s="91">
        <v>3.28</v>
      </c>
      <c r="G66" s="91">
        <v>60</v>
      </c>
      <c r="H66" s="95" t="s">
        <v>270</v>
      </c>
      <c r="I66" s="130">
        <v>92440</v>
      </c>
      <c r="J66" s="115">
        <v>0</v>
      </c>
      <c r="K66" s="120">
        <f t="shared" si="1"/>
        <v>0</v>
      </c>
      <c r="L66" s="119"/>
      <c r="M66" s="119"/>
      <c r="N66" s="119"/>
    </row>
    <row r="67" spans="1:14" ht="27.95" customHeight="1" thickBot="1">
      <c r="A67" s="300"/>
      <c r="B67" s="132" t="s">
        <v>310</v>
      </c>
      <c r="C67" s="90" t="s">
        <v>345</v>
      </c>
      <c r="D67" s="90">
        <v>500</v>
      </c>
      <c r="E67" s="90">
        <v>4</v>
      </c>
      <c r="F67" s="90">
        <v>4.92</v>
      </c>
      <c r="G67" s="90">
        <v>60</v>
      </c>
      <c r="H67" s="96" t="s">
        <v>270</v>
      </c>
      <c r="I67" s="131">
        <v>125370.00000000001</v>
      </c>
      <c r="J67" s="115">
        <v>0</v>
      </c>
      <c r="K67" s="120">
        <f t="shared" si="1"/>
        <v>0</v>
      </c>
      <c r="L67" s="119"/>
      <c r="M67" s="119"/>
      <c r="N67" s="119"/>
    </row>
    <row r="68" spans="1:14" ht="27.95" customHeight="1" thickBot="1">
      <c r="A68" s="301"/>
      <c r="B68" s="133" t="s">
        <v>311</v>
      </c>
      <c r="C68" s="92" t="s">
        <v>346</v>
      </c>
      <c r="D68" s="92">
        <v>500</v>
      </c>
      <c r="E68" s="92">
        <v>4</v>
      </c>
      <c r="F68" s="92">
        <v>6.56</v>
      </c>
      <c r="G68" s="92">
        <v>60</v>
      </c>
      <c r="H68" s="97" t="s">
        <v>270</v>
      </c>
      <c r="I68" s="131">
        <v>154265</v>
      </c>
      <c r="J68" s="115">
        <v>0</v>
      </c>
      <c r="K68" s="120">
        <f t="shared" si="1"/>
        <v>0</v>
      </c>
      <c r="L68" s="119"/>
      <c r="M68" s="119"/>
      <c r="N68" s="119"/>
    </row>
    <row r="69" spans="1:14" ht="27.95" customHeight="1" thickBot="1">
      <c r="A69" s="299" t="s">
        <v>291</v>
      </c>
      <c r="B69" s="124" t="s">
        <v>309</v>
      </c>
      <c r="C69" s="91" t="s">
        <v>347</v>
      </c>
      <c r="D69" s="91">
        <v>500</v>
      </c>
      <c r="E69" s="91">
        <v>4</v>
      </c>
      <c r="F69" s="91">
        <v>3.28</v>
      </c>
      <c r="G69" s="91">
        <v>60</v>
      </c>
      <c r="H69" s="95" t="s">
        <v>270</v>
      </c>
      <c r="I69" s="130">
        <v>96840.000000000015</v>
      </c>
      <c r="J69" s="115">
        <v>0</v>
      </c>
      <c r="K69" s="120">
        <f t="shared" si="1"/>
        <v>0</v>
      </c>
      <c r="L69" s="119"/>
      <c r="M69" s="119"/>
      <c r="N69" s="119"/>
    </row>
    <row r="70" spans="1:14" ht="27.95" customHeight="1" thickBot="1">
      <c r="A70" s="300"/>
      <c r="B70" s="132" t="s">
        <v>310</v>
      </c>
      <c r="C70" s="90" t="s">
        <v>348</v>
      </c>
      <c r="D70" s="90">
        <v>500</v>
      </c>
      <c r="E70" s="90">
        <v>4</v>
      </c>
      <c r="F70" s="90">
        <v>4.92</v>
      </c>
      <c r="G70" s="90">
        <v>60</v>
      </c>
      <c r="H70" s="96" t="s">
        <v>270</v>
      </c>
      <c r="I70" s="131">
        <v>128560.00000000001</v>
      </c>
      <c r="J70" s="115">
        <v>0</v>
      </c>
      <c r="K70" s="120">
        <f t="shared" si="1"/>
        <v>0</v>
      </c>
      <c r="L70" s="119"/>
      <c r="M70" s="119"/>
      <c r="N70" s="119"/>
    </row>
    <row r="71" spans="1:14" ht="27.95" customHeight="1" thickBot="1">
      <c r="A71" s="301"/>
      <c r="B71" s="133" t="s">
        <v>311</v>
      </c>
      <c r="C71" s="92" t="s">
        <v>349</v>
      </c>
      <c r="D71" s="92">
        <v>500</v>
      </c>
      <c r="E71" s="92">
        <v>4</v>
      </c>
      <c r="F71" s="92">
        <v>6.56</v>
      </c>
      <c r="G71" s="92">
        <v>60</v>
      </c>
      <c r="H71" s="97" t="s">
        <v>270</v>
      </c>
      <c r="I71" s="154">
        <v>157565</v>
      </c>
      <c r="J71" s="115">
        <v>0</v>
      </c>
      <c r="K71" s="120">
        <f t="shared" si="1"/>
        <v>0</v>
      </c>
      <c r="L71" s="119"/>
      <c r="M71" s="119"/>
      <c r="N71" s="119"/>
    </row>
    <row r="72" spans="1:14" ht="27.95" customHeight="1" thickBot="1">
      <c r="A72" s="270" t="s">
        <v>312</v>
      </c>
      <c r="B72" s="294"/>
      <c r="C72" s="285" t="s">
        <v>331</v>
      </c>
      <c r="D72" s="286"/>
      <c r="E72" s="286"/>
      <c r="F72" s="286"/>
      <c r="G72" s="286"/>
      <c r="H72" s="287"/>
      <c r="I72" s="140">
        <v>7800</v>
      </c>
      <c r="J72" s="116">
        <v>0</v>
      </c>
      <c r="K72" s="140">
        <f t="shared" si="1"/>
        <v>0</v>
      </c>
      <c r="L72" s="119"/>
      <c r="M72" s="119"/>
      <c r="N72" s="119"/>
    </row>
    <row r="73" spans="1:14" ht="27.95" customHeight="1" thickBot="1">
      <c r="A73" s="272"/>
      <c r="B73" s="294"/>
      <c r="C73" s="279" t="s">
        <v>332</v>
      </c>
      <c r="D73" s="280"/>
      <c r="E73" s="280"/>
      <c r="F73" s="280"/>
      <c r="G73" s="280"/>
      <c r="H73" s="281"/>
      <c r="I73" s="112">
        <v>10600</v>
      </c>
      <c r="J73" s="115">
        <v>0</v>
      </c>
      <c r="K73" s="140">
        <f t="shared" si="1"/>
        <v>0</v>
      </c>
      <c r="L73" s="119"/>
      <c r="M73" s="119"/>
      <c r="N73" s="119"/>
    </row>
    <row r="74" spans="1:14" ht="27.95" customHeight="1" thickBot="1">
      <c r="A74" s="272"/>
      <c r="B74" s="294"/>
      <c r="C74" s="279" t="s">
        <v>333</v>
      </c>
      <c r="D74" s="280"/>
      <c r="E74" s="280"/>
      <c r="F74" s="280"/>
      <c r="G74" s="280"/>
      <c r="H74" s="281"/>
      <c r="I74" s="112">
        <v>10100</v>
      </c>
      <c r="J74" s="115">
        <v>0</v>
      </c>
      <c r="K74" s="140">
        <f t="shared" si="1"/>
        <v>0</v>
      </c>
      <c r="L74" s="119"/>
      <c r="M74" s="119"/>
      <c r="N74" s="119"/>
    </row>
    <row r="75" spans="1:14" ht="27.95" customHeight="1" thickBot="1">
      <c r="A75" s="272"/>
      <c r="B75" s="294"/>
      <c r="C75" s="279" t="s">
        <v>313</v>
      </c>
      <c r="D75" s="280"/>
      <c r="E75" s="280"/>
      <c r="F75" s="280"/>
      <c r="G75" s="280"/>
      <c r="H75" s="281"/>
      <c r="I75" s="112">
        <v>1500</v>
      </c>
      <c r="J75" s="115">
        <v>0</v>
      </c>
      <c r="K75" s="140">
        <f t="shared" si="1"/>
        <v>0</v>
      </c>
      <c r="L75" s="119"/>
      <c r="M75" s="119"/>
      <c r="N75" s="119"/>
    </row>
    <row r="76" spans="1:14" ht="27.95" customHeight="1" thickBot="1">
      <c r="A76" s="272"/>
      <c r="B76" s="294"/>
      <c r="C76" s="279" t="s">
        <v>314</v>
      </c>
      <c r="D76" s="280"/>
      <c r="E76" s="280"/>
      <c r="F76" s="280"/>
      <c r="G76" s="280"/>
      <c r="H76" s="281"/>
      <c r="I76" s="112">
        <v>2300</v>
      </c>
      <c r="J76" s="115">
        <v>0</v>
      </c>
      <c r="K76" s="140">
        <f t="shared" si="1"/>
        <v>0</v>
      </c>
      <c r="L76" s="119"/>
      <c r="M76" s="119"/>
      <c r="N76" s="119"/>
    </row>
    <row r="77" spans="1:14" ht="27.95" customHeight="1" thickBot="1">
      <c r="A77" s="272"/>
      <c r="B77" s="294"/>
      <c r="C77" s="279" t="s">
        <v>315</v>
      </c>
      <c r="D77" s="280"/>
      <c r="E77" s="280"/>
      <c r="F77" s="280"/>
      <c r="G77" s="280"/>
      <c r="H77" s="281"/>
      <c r="I77" s="112">
        <v>2800</v>
      </c>
      <c r="J77" s="115">
        <v>0</v>
      </c>
      <c r="K77" s="115">
        <f t="shared" si="1"/>
        <v>0</v>
      </c>
      <c r="L77" s="119"/>
      <c r="M77" s="119"/>
      <c r="N77" s="119"/>
    </row>
    <row r="78" spans="1:14" ht="27.95" customHeight="1" thickBot="1">
      <c r="A78" s="272"/>
      <c r="B78" s="294"/>
      <c r="C78" s="279" t="s">
        <v>316</v>
      </c>
      <c r="D78" s="280"/>
      <c r="E78" s="280"/>
      <c r="F78" s="280"/>
      <c r="G78" s="280"/>
      <c r="H78" s="281"/>
      <c r="I78" s="112">
        <v>8800</v>
      </c>
      <c r="J78" s="115">
        <v>0</v>
      </c>
      <c r="K78" s="116">
        <f t="shared" si="1"/>
        <v>0</v>
      </c>
      <c r="L78" s="119"/>
      <c r="M78" s="119"/>
      <c r="N78" s="119"/>
    </row>
    <row r="79" spans="1:14" ht="27.95" customHeight="1" thickBot="1">
      <c r="A79" s="272"/>
      <c r="B79" s="294"/>
      <c r="C79" s="279" t="s">
        <v>317</v>
      </c>
      <c r="D79" s="280"/>
      <c r="E79" s="280"/>
      <c r="F79" s="280"/>
      <c r="G79" s="280"/>
      <c r="H79" s="281"/>
      <c r="I79" s="112">
        <v>14400</v>
      </c>
      <c r="J79" s="115">
        <v>0</v>
      </c>
      <c r="K79" s="116">
        <f t="shared" si="1"/>
        <v>0</v>
      </c>
      <c r="L79" s="121"/>
      <c r="M79" s="121"/>
      <c r="N79" s="119"/>
    </row>
    <row r="80" spans="1:14" ht="27.95" customHeight="1" thickBot="1">
      <c r="A80" s="272"/>
      <c r="B80" s="294"/>
      <c r="C80" s="279" t="s">
        <v>318</v>
      </c>
      <c r="D80" s="280"/>
      <c r="E80" s="280"/>
      <c r="F80" s="280"/>
      <c r="G80" s="280"/>
      <c r="H80" s="281"/>
      <c r="I80" s="112">
        <v>17000</v>
      </c>
      <c r="J80" s="115">
        <v>0</v>
      </c>
      <c r="K80" s="116">
        <f t="shared" si="1"/>
        <v>0</v>
      </c>
      <c r="L80" s="295"/>
      <c r="M80" s="295"/>
      <c r="N80" s="119"/>
    </row>
    <row r="81" spans="1:13" ht="27.95" customHeight="1" thickBot="1">
      <c r="A81" s="272"/>
      <c r="B81" s="294"/>
      <c r="C81" s="282" t="s">
        <v>295</v>
      </c>
      <c r="D81" s="283"/>
      <c r="E81" s="283"/>
      <c r="F81" s="283"/>
      <c r="G81" s="283"/>
      <c r="H81" s="284"/>
      <c r="I81" s="112">
        <v>4900</v>
      </c>
      <c r="J81" s="112">
        <v>0</v>
      </c>
      <c r="K81" s="116">
        <f t="shared" si="1"/>
        <v>0</v>
      </c>
      <c r="L81" s="117">
        <f>(100-L83)/100</f>
        <v>1</v>
      </c>
      <c r="M81" s="33"/>
    </row>
    <row r="82" spans="1:13" ht="27.95" customHeight="1" thickBot="1">
      <c r="A82" s="272"/>
      <c r="B82" s="294"/>
      <c r="C82" s="296" t="s">
        <v>296</v>
      </c>
      <c r="D82" s="297"/>
      <c r="E82" s="297"/>
      <c r="F82" s="297"/>
      <c r="G82" s="297"/>
      <c r="H82" s="298"/>
      <c r="I82" s="139">
        <v>1900</v>
      </c>
      <c r="J82" s="139">
        <v>0</v>
      </c>
      <c r="K82" s="116">
        <f t="shared" si="1"/>
        <v>0</v>
      </c>
      <c r="L82" s="113" t="s">
        <v>299</v>
      </c>
      <c r="M82" s="141" t="s">
        <v>303</v>
      </c>
    </row>
    <row r="83" spans="1:13" ht="27.95" customHeight="1" thickBot="1">
      <c r="A83" s="267" t="s">
        <v>298</v>
      </c>
      <c r="B83" s="268"/>
      <c r="C83" s="268"/>
      <c r="D83" s="268"/>
      <c r="E83" s="268"/>
      <c r="F83" s="268"/>
      <c r="G83" s="268"/>
      <c r="H83" s="268"/>
      <c r="I83" s="268"/>
      <c r="J83" s="269"/>
      <c r="K83" s="115">
        <f>SUM(K63:K82)</f>
        <v>0</v>
      </c>
      <c r="L83" s="115">
        <v>0</v>
      </c>
      <c r="M83" s="112">
        <f>K83*(100-L83)/100</f>
        <v>0</v>
      </c>
    </row>
    <row r="84" spans="1:13" ht="18.75">
      <c r="B84" s="93" t="s">
        <v>300</v>
      </c>
      <c r="F84" s="2"/>
    </row>
    <row r="85" spans="1:13" ht="18.75">
      <c r="B85" s="93" t="s">
        <v>294</v>
      </c>
      <c r="F85" s="2"/>
    </row>
    <row r="86" spans="1:13" ht="18.75">
      <c r="B86" s="93" t="s">
        <v>274</v>
      </c>
      <c r="F86" s="2"/>
    </row>
    <row r="87" spans="1:13" ht="18.75">
      <c r="B87" s="93" t="s">
        <v>275</v>
      </c>
      <c r="F87" s="2"/>
    </row>
    <row r="88" spans="1:13" ht="18.75">
      <c r="B88" s="93" t="s">
        <v>319</v>
      </c>
      <c r="C88" s="122" t="s">
        <v>320</v>
      </c>
    </row>
  </sheetData>
  <mergeCells count="36">
    <mergeCell ref="L37:M37"/>
    <mergeCell ref="C38:H38"/>
    <mergeCell ref="A1:K1"/>
    <mergeCell ref="A20:A22"/>
    <mergeCell ref="A23:A25"/>
    <mergeCell ref="A26:A28"/>
    <mergeCell ref="A29:B39"/>
    <mergeCell ref="C29:H29"/>
    <mergeCell ref="C30:H30"/>
    <mergeCell ref="C31:H31"/>
    <mergeCell ref="C32:H32"/>
    <mergeCell ref="C33:H33"/>
    <mergeCell ref="C39:H39"/>
    <mergeCell ref="A40:J40"/>
    <mergeCell ref="C34:H34"/>
    <mergeCell ref="C35:H35"/>
    <mergeCell ref="C36:H36"/>
    <mergeCell ref="C37:H37"/>
    <mergeCell ref="L80:M80"/>
    <mergeCell ref="C81:H81"/>
    <mergeCell ref="C82:H82"/>
    <mergeCell ref="A63:A65"/>
    <mergeCell ref="A66:A68"/>
    <mergeCell ref="A69:A71"/>
    <mergeCell ref="A72:B82"/>
    <mergeCell ref="C72:H72"/>
    <mergeCell ref="C73:H73"/>
    <mergeCell ref="C74:H74"/>
    <mergeCell ref="C75:H75"/>
    <mergeCell ref="C76:H76"/>
    <mergeCell ref="C77:H77"/>
    <mergeCell ref="A83:J83"/>
    <mergeCell ref="A46:K46"/>
    <mergeCell ref="C78:H78"/>
    <mergeCell ref="C79:H79"/>
    <mergeCell ref="C80:H80"/>
  </mergeCells>
  <hyperlinks>
    <hyperlink ref="C45" r:id="rId1"/>
    <hyperlink ref="C88" r:id="rI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4"/>
  <dimension ref="A1:P84"/>
  <sheetViews>
    <sheetView topLeftCell="A25" workbookViewId="0">
      <selection activeCell="B43" sqref="B43"/>
    </sheetView>
  </sheetViews>
  <sheetFormatPr defaultRowHeight="15"/>
  <cols>
    <col min="1" max="1" width="26" style="2" customWidth="1"/>
    <col min="2" max="2" width="32.42578125" style="2" customWidth="1"/>
    <col min="3" max="3" width="13.5703125" style="2" customWidth="1"/>
    <col min="4" max="4" width="9.28515625" style="2" customWidth="1"/>
    <col min="5" max="5" width="12.42578125" style="2" customWidth="1"/>
    <col min="6" max="6" width="13.28515625" style="2" customWidth="1"/>
    <col min="7" max="7" width="14.7109375" style="2" customWidth="1"/>
    <col min="8" max="8" width="11.42578125" style="2" customWidth="1"/>
    <col min="9" max="9" width="12.42578125" style="2" customWidth="1"/>
    <col min="10" max="10" width="16.7109375" customWidth="1"/>
    <col min="11" max="11" width="12.5703125" customWidth="1"/>
    <col min="12" max="12" width="28" customWidth="1"/>
    <col min="13" max="13" width="18.85546875" style="66" customWidth="1"/>
  </cols>
  <sheetData>
    <row r="1" spans="1:16">
      <c r="J1" s="2"/>
      <c r="K1" s="2"/>
      <c r="L1" s="2"/>
      <c r="M1" s="65"/>
      <c r="N1" s="2"/>
      <c r="O1" s="2"/>
      <c r="P1" s="2"/>
    </row>
    <row r="2" spans="1:16" ht="91.5" customHeight="1" thickBot="1">
      <c r="A2" s="311"/>
      <c r="B2" s="311"/>
      <c r="C2" s="311"/>
      <c r="D2" s="311"/>
      <c r="E2" s="311"/>
      <c r="F2" s="311"/>
      <c r="J2" s="2"/>
      <c r="K2" s="2"/>
      <c r="L2" s="2"/>
      <c r="M2" s="65"/>
      <c r="N2" s="2"/>
      <c r="O2" s="2"/>
      <c r="P2" s="2"/>
    </row>
    <row r="3" spans="1:16" ht="30" customHeight="1" thickBot="1">
      <c r="A3" s="171" t="s">
        <v>76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3"/>
      <c r="N3" s="2"/>
      <c r="O3" s="2"/>
      <c r="P3" s="2"/>
    </row>
    <row r="4" spans="1:16" ht="41.25" thickBot="1">
      <c r="A4" s="193" t="s">
        <v>0</v>
      </c>
      <c r="B4" s="194"/>
      <c r="C4" s="20" t="s">
        <v>77</v>
      </c>
      <c r="D4" s="18" t="s">
        <v>95</v>
      </c>
      <c r="E4" s="21" t="s">
        <v>78</v>
      </c>
      <c r="F4" s="21" t="s">
        <v>79</v>
      </c>
      <c r="G4" s="23" t="s">
        <v>80</v>
      </c>
      <c r="H4" s="23" t="s">
        <v>81</v>
      </c>
      <c r="I4" s="23" t="s">
        <v>82</v>
      </c>
      <c r="J4" s="22" t="s">
        <v>83</v>
      </c>
      <c r="K4" s="22" t="s">
        <v>98</v>
      </c>
      <c r="L4" s="22" t="s">
        <v>97</v>
      </c>
      <c r="M4" s="63" t="s">
        <v>84</v>
      </c>
    </row>
    <row r="5" spans="1:16" ht="15" customHeight="1">
      <c r="A5" s="195" t="s">
        <v>1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7"/>
    </row>
    <row r="6" spans="1:16" ht="15.75" customHeight="1" thickBot="1">
      <c r="A6" s="198"/>
      <c r="B6" s="199"/>
      <c r="C6" s="199"/>
      <c r="D6" s="199"/>
      <c r="E6" s="199"/>
      <c r="F6" s="199"/>
      <c r="G6" s="303"/>
      <c r="H6" s="303"/>
      <c r="I6" s="303"/>
      <c r="J6" s="303"/>
      <c r="K6" s="303"/>
      <c r="L6" s="303"/>
      <c r="M6" s="304"/>
    </row>
    <row r="7" spans="1:16" ht="16.5" thickBot="1">
      <c r="A7" s="191"/>
      <c r="B7" s="19" t="s">
        <v>2</v>
      </c>
      <c r="C7" s="16" t="s">
        <v>55</v>
      </c>
      <c r="D7" s="13">
        <v>238</v>
      </c>
      <c r="E7" s="24" t="s">
        <v>216</v>
      </c>
      <c r="F7" s="24" t="s">
        <v>89</v>
      </c>
      <c r="G7" s="26">
        <v>50</v>
      </c>
      <c r="H7" s="26">
        <v>53</v>
      </c>
      <c r="I7" s="27">
        <v>150</v>
      </c>
      <c r="J7" s="17" t="s">
        <v>222</v>
      </c>
      <c r="K7" s="17" t="s">
        <v>99</v>
      </c>
      <c r="L7" s="28" t="s">
        <v>100</v>
      </c>
      <c r="M7" s="64" t="s">
        <v>214</v>
      </c>
    </row>
    <row r="8" spans="1:16" ht="16.5" thickBot="1">
      <c r="A8" s="191"/>
      <c r="B8" s="19" t="s">
        <v>3</v>
      </c>
      <c r="C8" s="16" t="s">
        <v>55</v>
      </c>
      <c r="D8" s="13">
        <v>308</v>
      </c>
      <c r="E8" s="24" t="s">
        <v>217</v>
      </c>
      <c r="F8" s="24" t="s">
        <v>90</v>
      </c>
      <c r="G8" s="26">
        <v>57</v>
      </c>
      <c r="H8" s="26">
        <v>61</v>
      </c>
      <c r="I8" s="26">
        <v>150</v>
      </c>
      <c r="J8" s="17" t="s">
        <v>222</v>
      </c>
      <c r="K8" s="17" t="s">
        <v>99</v>
      </c>
      <c r="L8" s="28" t="s">
        <v>100</v>
      </c>
      <c r="M8" s="64" t="s">
        <v>103</v>
      </c>
    </row>
    <row r="9" spans="1:16" ht="16.5" thickBot="1">
      <c r="A9" s="191"/>
      <c r="B9" s="19" t="s">
        <v>4</v>
      </c>
      <c r="C9" s="16" t="s">
        <v>55</v>
      </c>
      <c r="D9" s="13">
        <v>378</v>
      </c>
      <c r="E9" s="24" t="s">
        <v>218</v>
      </c>
      <c r="F9" s="24" t="s">
        <v>91</v>
      </c>
      <c r="G9" s="26">
        <v>64</v>
      </c>
      <c r="H9" s="26">
        <v>71</v>
      </c>
      <c r="I9" s="26">
        <v>200</v>
      </c>
      <c r="J9" s="17" t="s">
        <v>222</v>
      </c>
      <c r="K9" s="17" t="s">
        <v>99</v>
      </c>
      <c r="L9" s="28" t="s">
        <v>100</v>
      </c>
      <c r="M9" s="64" t="s">
        <v>102</v>
      </c>
    </row>
    <row r="10" spans="1:16" ht="16.5" thickBot="1">
      <c r="A10" s="191"/>
      <c r="B10" s="19" t="s">
        <v>5</v>
      </c>
      <c r="C10" s="16" t="s">
        <v>55</v>
      </c>
      <c r="D10" s="13">
        <v>448</v>
      </c>
      <c r="E10" s="24" t="s">
        <v>219</v>
      </c>
      <c r="F10" s="24" t="s">
        <v>92</v>
      </c>
      <c r="G10" s="26">
        <v>71</v>
      </c>
      <c r="H10" s="26">
        <v>79</v>
      </c>
      <c r="I10" s="26">
        <v>216</v>
      </c>
      <c r="J10" s="17" t="s">
        <v>222</v>
      </c>
      <c r="K10" s="17" t="s">
        <v>99</v>
      </c>
      <c r="L10" s="28" t="s">
        <v>100</v>
      </c>
      <c r="M10" s="64" t="s">
        <v>101</v>
      </c>
    </row>
    <row r="11" spans="1:16" ht="16.5" thickBot="1">
      <c r="A11" s="191"/>
      <c r="B11" s="19" t="s">
        <v>6</v>
      </c>
      <c r="C11" s="16" t="s">
        <v>55</v>
      </c>
      <c r="D11" s="13">
        <v>518</v>
      </c>
      <c r="E11" s="24" t="s">
        <v>220</v>
      </c>
      <c r="F11" s="24" t="s">
        <v>93</v>
      </c>
      <c r="G11" s="26">
        <v>78</v>
      </c>
      <c r="H11" s="26">
        <v>86</v>
      </c>
      <c r="I11" s="26">
        <v>260</v>
      </c>
      <c r="J11" s="17" t="s">
        <v>222</v>
      </c>
      <c r="K11" s="17" t="s">
        <v>99</v>
      </c>
      <c r="L11" s="28" t="s">
        <v>100</v>
      </c>
      <c r="M11" s="64" t="s">
        <v>104</v>
      </c>
    </row>
    <row r="12" spans="1:16" ht="16.5" thickBot="1">
      <c r="A12" s="192"/>
      <c r="B12" s="19" t="s">
        <v>7</v>
      </c>
      <c r="C12" s="16" t="s">
        <v>55</v>
      </c>
      <c r="D12" s="13">
        <v>589</v>
      </c>
      <c r="E12" s="24" t="s">
        <v>221</v>
      </c>
      <c r="F12" s="24" t="s">
        <v>94</v>
      </c>
      <c r="G12" s="26">
        <v>85</v>
      </c>
      <c r="H12" s="26">
        <v>99</v>
      </c>
      <c r="I12" s="26">
        <v>260</v>
      </c>
      <c r="J12" s="17" t="s">
        <v>223</v>
      </c>
      <c r="K12" s="17" t="s">
        <v>99</v>
      </c>
      <c r="L12" s="28" t="s">
        <v>100</v>
      </c>
      <c r="M12" s="64" t="s">
        <v>105</v>
      </c>
    </row>
    <row r="13" spans="1:16" ht="15" customHeight="1">
      <c r="A13" s="195" t="s">
        <v>8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7"/>
    </row>
    <row r="14" spans="1:16" ht="15.75" customHeight="1" thickBot="1">
      <c r="A14" s="198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200"/>
    </row>
    <row r="15" spans="1:16" ht="27" customHeight="1" thickBot="1">
      <c r="A15" s="191"/>
      <c r="B15" s="19" t="s">
        <v>9</v>
      </c>
      <c r="C15" s="16" t="s">
        <v>55</v>
      </c>
      <c r="D15" s="13">
        <v>226</v>
      </c>
      <c r="E15" s="24" t="s">
        <v>216</v>
      </c>
      <c r="F15" s="24" t="s">
        <v>89</v>
      </c>
      <c r="G15" s="26">
        <v>50</v>
      </c>
      <c r="H15" s="26">
        <v>53</v>
      </c>
      <c r="I15" s="27">
        <v>150</v>
      </c>
      <c r="J15" s="17" t="s">
        <v>222</v>
      </c>
      <c r="K15" s="17" t="s">
        <v>99</v>
      </c>
      <c r="L15" s="28" t="s">
        <v>100</v>
      </c>
      <c r="M15" s="64" t="s">
        <v>214</v>
      </c>
    </row>
    <row r="16" spans="1:16" ht="24.75" customHeight="1" thickBot="1">
      <c r="A16" s="191"/>
      <c r="B16" s="19" t="s">
        <v>10</v>
      </c>
      <c r="C16" s="16" t="s">
        <v>55</v>
      </c>
      <c r="D16" s="13">
        <v>292</v>
      </c>
      <c r="E16" s="24" t="s">
        <v>217</v>
      </c>
      <c r="F16" s="24" t="s">
        <v>90</v>
      </c>
      <c r="G16" s="26">
        <v>57</v>
      </c>
      <c r="H16" s="26">
        <v>61</v>
      </c>
      <c r="I16" s="26">
        <v>150</v>
      </c>
      <c r="J16" s="17" t="s">
        <v>222</v>
      </c>
      <c r="K16" s="17" t="s">
        <v>99</v>
      </c>
      <c r="L16" s="28" t="s">
        <v>100</v>
      </c>
      <c r="M16" s="64" t="s">
        <v>103</v>
      </c>
    </row>
    <row r="17" spans="1:16" ht="25.5" customHeight="1" thickBot="1">
      <c r="A17" s="191"/>
      <c r="B17" s="19" t="s">
        <v>11</v>
      </c>
      <c r="C17" s="16" t="s">
        <v>55</v>
      </c>
      <c r="D17" s="13">
        <v>359</v>
      </c>
      <c r="E17" s="24" t="s">
        <v>218</v>
      </c>
      <c r="F17" s="24" t="s">
        <v>91</v>
      </c>
      <c r="G17" s="26">
        <v>66</v>
      </c>
      <c r="H17" s="26">
        <v>71</v>
      </c>
      <c r="I17" s="26">
        <v>200</v>
      </c>
      <c r="J17" s="17" t="s">
        <v>222</v>
      </c>
      <c r="K17" s="17" t="s">
        <v>99</v>
      </c>
      <c r="L17" s="28" t="s">
        <v>100</v>
      </c>
      <c r="M17" s="64" t="s">
        <v>102</v>
      </c>
    </row>
    <row r="18" spans="1:16" ht="24.75" customHeight="1" thickBot="1">
      <c r="A18" s="191"/>
      <c r="B18" s="19" t="s">
        <v>12</v>
      </c>
      <c r="C18" s="16" t="s">
        <v>55</v>
      </c>
      <c r="D18" s="13">
        <v>426</v>
      </c>
      <c r="E18" s="24" t="s">
        <v>219</v>
      </c>
      <c r="F18" s="24" t="s">
        <v>92</v>
      </c>
      <c r="G18" s="26">
        <v>71</v>
      </c>
      <c r="H18" s="26">
        <v>79</v>
      </c>
      <c r="I18" s="26">
        <v>216</v>
      </c>
      <c r="J18" s="17" t="s">
        <v>222</v>
      </c>
      <c r="K18" s="17" t="s">
        <v>99</v>
      </c>
      <c r="L18" s="28" t="s">
        <v>100</v>
      </c>
      <c r="M18" s="64" t="s">
        <v>101</v>
      </c>
    </row>
    <row r="19" spans="1:16" ht="24" customHeight="1" thickBot="1">
      <c r="A19" s="191"/>
      <c r="B19" s="19" t="s">
        <v>13</v>
      </c>
      <c r="C19" s="16" t="s">
        <v>55</v>
      </c>
      <c r="D19" s="13">
        <v>492</v>
      </c>
      <c r="E19" s="24" t="s">
        <v>220</v>
      </c>
      <c r="F19" s="24" t="s">
        <v>93</v>
      </c>
      <c r="G19" s="26">
        <v>78</v>
      </c>
      <c r="H19" s="26">
        <v>86</v>
      </c>
      <c r="I19" s="26">
        <v>260</v>
      </c>
      <c r="J19" s="17" t="s">
        <v>222</v>
      </c>
      <c r="K19" s="17" t="s">
        <v>99</v>
      </c>
      <c r="L19" s="28" t="s">
        <v>100</v>
      </c>
      <c r="M19" s="64" t="s">
        <v>104</v>
      </c>
    </row>
    <row r="20" spans="1:16" ht="26.25" customHeight="1" thickBot="1">
      <c r="A20" s="192"/>
      <c r="B20" s="19" t="s">
        <v>14</v>
      </c>
      <c r="C20" s="16" t="s">
        <v>55</v>
      </c>
      <c r="D20" s="13">
        <v>559</v>
      </c>
      <c r="E20" s="24" t="s">
        <v>221</v>
      </c>
      <c r="F20" s="24" t="s">
        <v>94</v>
      </c>
      <c r="G20" s="26">
        <v>91</v>
      </c>
      <c r="H20" s="26">
        <v>99</v>
      </c>
      <c r="I20" s="26">
        <v>260</v>
      </c>
      <c r="J20" s="17" t="s">
        <v>223</v>
      </c>
      <c r="K20" s="17" t="s">
        <v>99</v>
      </c>
      <c r="L20" s="28" t="s">
        <v>100</v>
      </c>
      <c r="M20" s="64" t="s">
        <v>105</v>
      </c>
    </row>
    <row r="21" spans="1:16" ht="15" customHeight="1">
      <c r="A21" s="195" t="s">
        <v>15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7"/>
    </row>
    <row r="22" spans="1:16" ht="15.75" customHeight="1" thickBot="1">
      <c r="A22" s="198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200"/>
    </row>
    <row r="23" spans="1:16" ht="24.75" customHeight="1" thickBot="1">
      <c r="A23" s="191"/>
      <c r="B23" s="19" t="s">
        <v>16</v>
      </c>
      <c r="C23" s="16" t="s">
        <v>55</v>
      </c>
      <c r="D23" s="13">
        <v>230</v>
      </c>
      <c r="E23" s="24" t="s">
        <v>224</v>
      </c>
      <c r="F23" s="24" t="s">
        <v>204</v>
      </c>
      <c r="G23" s="26">
        <v>50</v>
      </c>
      <c r="H23" s="26">
        <v>52</v>
      </c>
      <c r="I23" s="26">
        <v>150</v>
      </c>
      <c r="J23" s="17" t="s">
        <v>222</v>
      </c>
      <c r="K23" s="17" t="s">
        <v>99</v>
      </c>
      <c r="L23" s="28" t="s">
        <v>100</v>
      </c>
      <c r="M23" s="64" t="s">
        <v>106</v>
      </c>
    </row>
    <row r="24" spans="1:16" ht="16.5" thickBot="1">
      <c r="A24" s="191"/>
      <c r="B24" s="19" t="s">
        <v>17</v>
      </c>
      <c r="C24" s="16" t="s">
        <v>55</v>
      </c>
      <c r="D24" s="13">
        <v>298</v>
      </c>
      <c r="E24" s="24" t="s">
        <v>225</v>
      </c>
      <c r="F24" s="24" t="s">
        <v>205</v>
      </c>
      <c r="G24" s="26">
        <v>57</v>
      </c>
      <c r="H24" s="26">
        <v>58</v>
      </c>
      <c r="I24" s="26">
        <v>150</v>
      </c>
      <c r="J24" s="17" t="s">
        <v>222</v>
      </c>
      <c r="K24" s="17" t="s">
        <v>99</v>
      </c>
      <c r="L24" s="28" t="s">
        <v>100</v>
      </c>
      <c r="M24" s="64" t="s">
        <v>106</v>
      </c>
    </row>
    <row r="25" spans="1:16" ht="24.75" customHeight="1" thickBot="1">
      <c r="A25" s="191"/>
      <c r="B25" s="19" t="s">
        <v>18</v>
      </c>
      <c r="C25" s="16" t="s">
        <v>55</v>
      </c>
      <c r="D25" s="13">
        <v>365</v>
      </c>
      <c r="E25" s="24" t="s">
        <v>226</v>
      </c>
      <c r="F25" s="24" t="s">
        <v>206</v>
      </c>
      <c r="G25" s="26">
        <v>64</v>
      </c>
      <c r="H25" s="26">
        <v>65</v>
      </c>
      <c r="I25" s="26">
        <v>180</v>
      </c>
      <c r="J25" s="17" t="s">
        <v>222</v>
      </c>
      <c r="K25" s="17" t="s">
        <v>99</v>
      </c>
      <c r="L25" s="28" t="s">
        <v>100</v>
      </c>
      <c r="M25" s="64" t="s">
        <v>106</v>
      </c>
    </row>
    <row r="26" spans="1:16" ht="16.5" thickBot="1">
      <c r="A26" s="191"/>
      <c r="B26" s="19" t="s">
        <v>19</v>
      </c>
      <c r="C26" s="16" t="s">
        <v>55</v>
      </c>
      <c r="D26" s="13">
        <v>433</v>
      </c>
      <c r="E26" s="24" t="s">
        <v>227</v>
      </c>
      <c r="F26" s="24" t="s">
        <v>207</v>
      </c>
      <c r="G26" s="26">
        <v>71</v>
      </c>
      <c r="H26" s="26">
        <v>74</v>
      </c>
      <c r="I26" s="26">
        <v>200</v>
      </c>
      <c r="J26" s="17" t="s">
        <v>222</v>
      </c>
      <c r="K26" s="17" t="s">
        <v>99</v>
      </c>
      <c r="L26" s="28" t="s">
        <v>100</v>
      </c>
      <c r="M26" s="64" t="s">
        <v>106</v>
      </c>
      <c r="P26" s="29"/>
    </row>
    <row r="27" spans="1:16" ht="24.75" customHeight="1" thickBot="1">
      <c r="A27" s="191"/>
      <c r="B27" s="19" t="s">
        <v>20</v>
      </c>
      <c r="C27" s="16" t="s">
        <v>55</v>
      </c>
      <c r="D27" s="13">
        <v>500</v>
      </c>
      <c r="E27" s="24" t="s">
        <v>228</v>
      </c>
      <c r="F27" s="24" t="s">
        <v>208</v>
      </c>
      <c r="G27" s="26">
        <v>78</v>
      </c>
      <c r="H27" s="26">
        <v>80</v>
      </c>
      <c r="I27" s="26">
        <v>200</v>
      </c>
      <c r="J27" s="17" t="s">
        <v>222</v>
      </c>
      <c r="K27" s="17" t="s">
        <v>99</v>
      </c>
      <c r="L27" s="28" t="s">
        <v>100</v>
      </c>
      <c r="M27" s="64" t="s">
        <v>106</v>
      </c>
    </row>
    <row r="28" spans="1:16" ht="16.5" thickBot="1">
      <c r="A28" s="191"/>
      <c r="B28" s="19" t="s">
        <v>21</v>
      </c>
      <c r="C28" s="16" t="s">
        <v>55</v>
      </c>
      <c r="D28" s="13">
        <v>568</v>
      </c>
      <c r="E28" s="24" t="s">
        <v>229</v>
      </c>
      <c r="F28" s="24" t="s">
        <v>231</v>
      </c>
      <c r="G28" s="26">
        <v>85</v>
      </c>
      <c r="H28" s="26">
        <v>88</v>
      </c>
      <c r="I28" s="26">
        <v>200</v>
      </c>
      <c r="J28" s="17" t="s">
        <v>223</v>
      </c>
      <c r="K28" s="17" t="s">
        <v>99</v>
      </c>
      <c r="L28" s="28" t="s">
        <v>100</v>
      </c>
      <c r="M28" s="64" t="s">
        <v>215</v>
      </c>
    </row>
    <row r="29" spans="1:16" ht="16.5" thickBot="1">
      <c r="A29" s="192"/>
      <c r="B29" s="19" t="s">
        <v>22</v>
      </c>
      <c r="C29" s="16" t="s">
        <v>55</v>
      </c>
      <c r="D29" s="13">
        <v>615</v>
      </c>
      <c r="E29" s="24" t="s">
        <v>230</v>
      </c>
      <c r="F29" s="24" t="s">
        <v>232</v>
      </c>
      <c r="G29" s="26">
        <v>95</v>
      </c>
      <c r="H29" s="26">
        <v>102</v>
      </c>
      <c r="I29" s="26">
        <v>260</v>
      </c>
      <c r="J29" s="17" t="s">
        <v>223</v>
      </c>
      <c r="K29" s="17" t="s">
        <v>99</v>
      </c>
      <c r="L29" s="28" t="s">
        <v>100</v>
      </c>
      <c r="M29" s="64" t="s">
        <v>107</v>
      </c>
    </row>
    <row r="30" spans="1:16" ht="15" customHeight="1">
      <c r="A30" s="174" t="s">
        <v>23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318"/>
    </row>
    <row r="31" spans="1:16" ht="15.75" customHeight="1" thickBot="1">
      <c r="A31" s="319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320"/>
    </row>
    <row r="32" spans="1:16" ht="41.25" customHeight="1">
      <c r="A32" s="186"/>
      <c r="B32" s="184" t="s">
        <v>0</v>
      </c>
      <c r="C32" s="308" t="s">
        <v>54</v>
      </c>
      <c r="D32" s="182" t="s">
        <v>53</v>
      </c>
      <c r="E32" s="182" t="s">
        <v>59</v>
      </c>
      <c r="F32" s="182" t="s">
        <v>108</v>
      </c>
      <c r="G32" s="312" t="s">
        <v>80</v>
      </c>
      <c r="H32" s="321" t="s">
        <v>82</v>
      </c>
      <c r="I32" s="312" t="s">
        <v>83</v>
      </c>
      <c r="J32" s="312" t="s">
        <v>111</v>
      </c>
      <c r="K32" s="312" t="s">
        <v>98</v>
      </c>
      <c r="L32" s="314" t="s">
        <v>114</v>
      </c>
      <c r="M32" s="316" t="s">
        <v>115</v>
      </c>
    </row>
    <row r="33" spans="1:15" ht="36.75" customHeight="1" thickBot="1">
      <c r="A33" s="187"/>
      <c r="B33" s="260"/>
      <c r="C33" s="309"/>
      <c r="D33" s="259"/>
      <c r="E33" s="259"/>
      <c r="F33" s="259"/>
      <c r="G33" s="313"/>
      <c r="H33" s="322"/>
      <c r="I33" s="313"/>
      <c r="J33" s="313"/>
      <c r="K33" s="313"/>
      <c r="L33" s="315"/>
      <c r="M33" s="317"/>
    </row>
    <row r="34" spans="1:15" ht="27.75" customHeight="1" thickBot="1">
      <c r="A34" s="188"/>
      <c r="B34" s="14" t="s">
        <v>24</v>
      </c>
      <c r="C34" s="17" t="s">
        <v>56</v>
      </c>
      <c r="D34" s="11">
        <v>360</v>
      </c>
      <c r="E34" s="25" t="s">
        <v>85</v>
      </c>
      <c r="F34" s="25" t="s">
        <v>109</v>
      </c>
      <c r="G34" s="26">
        <v>82</v>
      </c>
      <c r="H34" s="26">
        <v>197</v>
      </c>
      <c r="I34" s="17" t="s">
        <v>222</v>
      </c>
      <c r="J34" s="28" t="s">
        <v>112</v>
      </c>
      <c r="K34" s="28" t="s">
        <v>113</v>
      </c>
      <c r="L34" s="28" t="s">
        <v>234</v>
      </c>
      <c r="M34" s="64" t="s">
        <v>116</v>
      </c>
    </row>
    <row r="35" spans="1:15" ht="30" customHeight="1" thickBot="1">
      <c r="A35" s="188"/>
      <c r="B35" s="14" t="s">
        <v>25</v>
      </c>
      <c r="C35" s="17" t="s">
        <v>56</v>
      </c>
      <c r="D35" s="11">
        <v>420</v>
      </c>
      <c r="E35" s="25" t="s">
        <v>86</v>
      </c>
      <c r="F35" s="25" t="s">
        <v>117</v>
      </c>
      <c r="G35" s="26">
        <v>92</v>
      </c>
      <c r="H35" s="26">
        <v>200</v>
      </c>
      <c r="I35" s="17" t="s">
        <v>222</v>
      </c>
      <c r="J35" s="28" t="s">
        <v>112</v>
      </c>
      <c r="K35" s="28" t="s">
        <v>113</v>
      </c>
      <c r="L35" s="28" t="s">
        <v>234</v>
      </c>
      <c r="M35" s="64" t="s">
        <v>116</v>
      </c>
    </row>
    <row r="36" spans="1:15" ht="28.5" customHeight="1" thickBot="1">
      <c r="A36" s="188"/>
      <c r="B36" s="14" t="s">
        <v>26</v>
      </c>
      <c r="C36" s="17" t="s">
        <v>56</v>
      </c>
      <c r="D36" s="11">
        <v>470</v>
      </c>
      <c r="E36" s="25" t="s">
        <v>87</v>
      </c>
      <c r="F36" s="25" t="s">
        <v>118</v>
      </c>
      <c r="G36" s="26">
        <v>100</v>
      </c>
      <c r="H36" s="26">
        <v>253</v>
      </c>
      <c r="I36" s="17" t="s">
        <v>222</v>
      </c>
      <c r="J36" s="28" t="s">
        <v>112</v>
      </c>
      <c r="K36" s="28" t="s">
        <v>113</v>
      </c>
      <c r="L36" s="28" t="s">
        <v>234</v>
      </c>
      <c r="M36" s="64" t="s">
        <v>116</v>
      </c>
    </row>
    <row r="37" spans="1:15" ht="33" customHeight="1" thickBot="1">
      <c r="A37" s="189"/>
      <c r="B37" s="14" t="s">
        <v>233</v>
      </c>
      <c r="C37" s="17" t="s">
        <v>56</v>
      </c>
      <c r="D37" s="11">
        <v>740</v>
      </c>
      <c r="E37" s="25" t="s">
        <v>88</v>
      </c>
      <c r="F37" s="25" t="s">
        <v>118</v>
      </c>
      <c r="G37" s="26">
        <v>112</v>
      </c>
      <c r="H37" s="26">
        <v>267</v>
      </c>
      <c r="I37" s="17" t="s">
        <v>222</v>
      </c>
      <c r="J37" s="28" t="s">
        <v>112</v>
      </c>
      <c r="K37" s="28" t="s">
        <v>113</v>
      </c>
      <c r="L37" s="28" t="s">
        <v>234</v>
      </c>
      <c r="M37" s="64" t="s">
        <v>116</v>
      </c>
    </row>
    <row r="38" spans="1:15" ht="24" thickBot="1">
      <c r="A38" s="252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310"/>
    </row>
    <row r="39" spans="1:15" ht="62.25" thickBot="1">
      <c r="A39" s="240" t="s">
        <v>0</v>
      </c>
      <c r="B39" s="241"/>
      <c r="C39" s="4" t="s">
        <v>54</v>
      </c>
      <c r="D39" s="4" t="s">
        <v>53</v>
      </c>
      <c r="E39" s="4" t="s">
        <v>58</v>
      </c>
      <c r="F39" s="4" t="s">
        <v>119</v>
      </c>
      <c r="G39" s="22" t="s">
        <v>120</v>
      </c>
      <c r="H39" s="22" t="s">
        <v>82</v>
      </c>
      <c r="I39" s="22" t="s">
        <v>83</v>
      </c>
      <c r="J39" s="23" t="s">
        <v>80</v>
      </c>
      <c r="K39" s="32" t="s">
        <v>121</v>
      </c>
      <c r="L39" s="22" t="s">
        <v>114</v>
      </c>
      <c r="M39" s="63" t="s">
        <v>84</v>
      </c>
      <c r="N39" s="33"/>
      <c r="O39" s="33"/>
    </row>
    <row r="40" spans="1:15" ht="15" customHeight="1">
      <c r="A40" s="174" t="s">
        <v>27</v>
      </c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6"/>
      <c r="N40" s="33"/>
      <c r="O40" s="33"/>
    </row>
    <row r="41" spans="1:15" ht="15.75" customHeight="1" thickBot="1">
      <c r="A41" s="177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9"/>
      <c r="N41" s="33"/>
      <c r="O41" s="33"/>
    </row>
    <row r="42" spans="1:15" ht="75.75" customHeight="1" thickBot="1">
      <c r="A42" s="191"/>
      <c r="B42" s="12" t="s">
        <v>28</v>
      </c>
      <c r="C42" s="16" t="s">
        <v>57</v>
      </c>
      <c r="D42" s="15">
        <v>1100</v>
      </c>
      <c r="E42" s="25" t="s">
        <v>122</v>
      </c>
      <c r="F42" s="25" t="s">
        <v>123</v>
      </c>
      <c r="G42" s="35" t="s">
        <v>124</v>
      </c>
      <c r="H42" s="38">
        <v>935</v>
      </c>
      <c r="I42" s="36" t="s">
        <v>125</v>
      </c>
      <c r="J42" s="38">
        <v>160</v>
      </c>
      <c r="K42" s="34" t="s">
        <v>126</v>
      </c>
      <c r="L42" s="37" t="s">
        <v>127</v>
      </c>
      <c r="M42" s="64" t="s">
        <v>239</v>
      </c>
      <c r="N42" s="5"/>
      <c r="O42" s="33"/>
    </row>
    <row r="43" spans="1:15" ht="72.75" customHeight="1" thickBot="1">
      <c r="A43" s="191"/>
      <c r="B43" s="12" t="s">
        <v>29</v>
      </c>
      <c r="C43" s="16" t="s">
        <v>57</v>
      </c>
      <c r="D43" s="15">
        <v>1300</v>
      </c>
      <c r="E43" s="25" t="s">
        <v>128</v>
      </c>
      <c r="F43" s="25" t="s">
        <v>129</v>
      </c>
      <c r="G43" s="35" t="s">
        <v>124</v>
      </c>
      <c r="H43" s="39">
        <v>1089</v>
      </c>
      <c r="I43" s="36" t="s">
        <v>125</v>
      </c>
      <c r="J43" s="39">
        <v>200</v>
      </c>
      <c r="K43" s="34" t="s">
        <v>126</v>
      </c>
      <c r="L43" s="37" t="s">
        <v>127</v>
      </c>
      <c r="M43" s="64" t="s">
        <v>240</v>
      </c>
      <c r="N43" s="5"/>
      <c r="O43" s="33"/>
    </row>
    <row r="44" spans="1:15" ht="15" customHeight="1">
      <c r="A44" s="174" t="s">
        <v>30</v>
      </c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6"/>
      <c r="N44" s="33"/>
      <c r="O44" s="33"/>
    </row>
    <row r="45" spans="1:15" ht="15.75" customHeight="1" thickBot="1">
      <c r="A45" s="177"/>
      <c r="B45" s="178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9"/>
      <c r="N45" s="33"/>
      <c r="O45" s="33"/>
    </row>
    <row r="46" spans="1:15" ht="36.75" customHeight="1" thickBot="1">
      <c r="A46" s="191"/>
      <c r="B46" s="12" t="s">
        <v>31</v>
      </c>
      <c r="C46" s="16" t="s">
        <v>57</v>
      </c>
      <c r="D46" s="13">
        <v>1120</v>
      </c>
      <c r="E46" s="40" t="s">
        <v>130</v>
      </c>
      <c r="F46" s="25" t="s">
        <v>137</v>
      </c>
      <c r="G46" s="41">
        <v>8</v>
      </c>
      <c r="H46" s="41">
        <v>1089</v>
      </c>
      <c r="I46" s="41" t="s">
        <v>125</v>
      </c>
      <c r="J46" s="41">
        <v>170</v>
      </c>
      <c r="K46" s="34" t="s">
        <v>126</v>
      </c>
      <c r="L46" s="42" t="s">
        <v>127</v>
      </c>
      <c r="M46" s="64" t="s">
        <v>241</v>
      </c>
      <c r="N46" s="33"/>
      <c r="O46" s="33"/>
    </row>
    <row r="47" spans="1:15" ht="36" customHeight="1" thickBot="1">
      <c r="A47" s="191"/>
      <c r="B47" s="12" t="s">
        <v>32</v>
      </c>
      <c r="C47" s="16" t="s">
        <v>57</v>
      </c>
      <c r="D47" s="13">
        <v>920</v>
      </c>
      <c r="E47" s="25" t="s">
        <v>131</v>
      </c>
      <c r="F47" s="25" t="s">
        <v>136</v>
      </c>
      <c r="G47" s="36">
        <v>8</v>
      </c>
      <c r="H47" s="36">
        <v>935</v>
      </c>
      <c r="I47" s="36" t="s">
        <v>125</v>
      </c>
      <c r="J47" s="36">
        <v>135</v>
      </c>
      <c r="K47" s="34" t="s">
        <v>126</v>
      </c>
      <c r="L47" s="37" t="s">
        <v>127</v>
      </c>
      <c r="M47" s="64" t="s">
        <v>242</v>
      </c>
      <c r="N47" s="33"/>
      <c r="O47" s="33"/>
    </row>
    <row r="48" spans="1:15" ht="30.75" customHeight="1" thickBot="1">
      <c r="A48" s="191"/>
      <c r="B48" s="12" t="s">
        <v>33</v>
      </c>
      <c r="C48" s="16" t="s">
        <v>57</v>
      </c>
      <c r="D48" s="13">
        <v>800</v>
      </c>
      <c r="E48" s="25" t="s">
        <v>132</v>
      </c>
      <c r="F48" s="25" t="s">
        <v>134</v>
      </c>
      <c r="G48" s="36">
        <v>7.5</v>
      </c>
      <c r="H48" s="36">
        <v>658</v>
      </c>
      <c r="I48" s="36" t="s">
        <v>125</v>
      </c>
      <c r="J48" s="36">
        <v>110</v>
      </c>
      <c r="K48" s="34" t="s">
        <v>126</v>
      </c>
      <c r="L48" s="37" t="s">
        <v>127</v>
      </c>
      <c r="M48" s="64" t="s">
        <v>243</v>
      </c>
      <c r="N48" s="33"/>
      <c r="O48" s="33"/>
    </row>
    <row r="49" spans="1:13" ht="33.75" customHeight="1" thickBot="1">
      <c r="A49" s="192"/>
      <c r="B49" s="12" t="s">
        <v>34</v>
      </c>
      <c r="C49" s="16" t="s">
        <v>57</v>
      </c>
      <c r="D49" s="13">
        <v>700</v>
      </c>
      <c r="E49" s="25" t="s">
        <v>133</v>
      </c>
      <c r="F49" s="25" t="s">
        <v>135</v>
      </c>
      <c r="G49" s="36">
        <v>7.5</v>
      </c>
      <c r="H49" s="36">
        <v>658</v>
      </c>
      <c r="I49" s="36" t="s">
        <v>125</v>
      </c>
      <c r="J49" s="36">
        <v>100</v>
      </c>
      <c r="K49" s="34" t="s">
        <v>126</v>
      </c>
      <c r="L49" s="37" t="s">
        <v>127</v>
      </c>
      <c r="M49" s="64" t="s">
        <v>243</v>
      </c>
    </row>
    <row r="50" spans="1:13" ht="33.75" customHeight="1">
      <c r="A50" s="174" t="s">
        <v>209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6"/>
    </row>
    <row r="51" spans="1:13" ht="33.75" customHeight="1" thickBot="1">
      <c r="A51" s="177"/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9"/>
    </row>
    <row r="52" spans="1:13" ht="33.75" customHeight="1" thickBot="1">
      <c r="A52" s="191"/>
      <c r="B52" s="12" t="s">
        <v>210</v>
      </c>
      <c r="C52" s="16" t="s">
        <v>57</v>
      </c>
      <c r="D52" s="13">
        <v>1120</v>
      </c>
      <c r="E52" s="40" t="s">
        <v>130</v>
      </c>
      <c r="F52" s="25" t="s">
        <v>137</v>
      </c>
      <c r="G52" s="41">
        <v>8</v>
      </c>
      <c r="H52" s="41">
        <v>1089</v>
      </c>
      <c r="I52" s="41" t="s">
        <v>125</v>
      </c>
      <c r="J52" s="41">
        <v>170</v>
      </c>
      <c r="K52" s="34" t="s">
        <v>126</v>
      </c>
      <c r="L52" s="42" t="s">
        <v>127</v>
      </c>
      <c r="M52" s="64" t="s">
        <v>244</v>
      </c>
    </row>
    <row r="53" spans="1:13" ht="33.75" customHeight="1" thickBot="1">
      <c r="A53" s="191"/>
      <c r="B53" s="12" t="s">
        <v>211</v>
      </c>
      <c r="C53" s="16" t="s">
        <v>57</v>
      </c>
      <c r="D53" s="13">
        <v>920</v>
      </c>
      <c r="E53" s="25" t="s">
        <v>131</v>
      </c>
      <c r="F53" s="25" t="s">
        <v>136</v>
      </c>
      <c r="G53" s="36">
        <v>8</v>
      </c>
      <c r="H53" s="36">
        <v>935</v>
      </c>
      <c r="I53" s="36" t="s">
        <v>125</v>
      </c>
      <c r="J53" s="36">
        <v>135</v>
      </c>
      <c r="K53" s="34" t="s">
        <v>126</v>
      </c>
      <c r="L53" s="37" t="s">
        <v>127</v>
      </c>
      <c r="M53" s="64" t="s">
        <v>245</v>
      </c>
    </row>
    <row r="54" spans="1:13" ht="33.75" customHeight="1" thickBot="1">
      <c r="A54" s="191"/>
      <c r="B54" s="12" t="s">
        <v>212</v>
      </c>
      <c r="C54" s="16" t="s">
        <v>57</v>
      </c>
      <c r="D54" s="13">
        <v>800</v>
      </c>
      <c r="E54" s="25" t="s">
        <v>132</v>
      </c>
      <c r="F54" s="25" t="s">
        <v>134</v>
      </c>
      <c r="G54" s="36">
        <v>7.5</v>
      </c>
      <c r="H54" s="36">
        <v>658</v>
      </c>
      <c r="I54" s="36" t="s">
        <v>125</v>
      </c>
      <c r="J54" s="36">
        <v>110</v>
      </c>
      <c r="K54" s="34" t="s">
        <v>126</v>
      </c>
      <c r="L54" s="37" t="s">
        <v>127</v>
      </c>
      <c r="M54" s="64" t="s">
        <v>246</v>
      </c>
    </row>
    <row r="55" spans="1:13" ht="33.75" customHeight="1" thickBot="1">
      <c r="A55" s="192"/>
      <c r="B55" s="12" t="s">
        <v>213</v>
      </c>
      <c r="C55" s="16" t="s">
        <v>57</v>
      </c>
      <c r="D55" s="13">
        <v>700</v>
      </c>
      <c r="E55" s="25" t="s">
        <v>133</v>
      </c>
      <c r="F55" s="25" t="s">
        <v>135</v>
      </c>
      <c r="G55" s="36">
        <v>7.5</v>
      </c>
      <c r="H55" s="36">
        <v>658</v>
      </c>
      <c r="I55" s="36" t="s">
        <v>125</v>
      </c>
      <c r="J55" s="36">
        <v>100</v>
      </c>
      <c r="K55" s="34" t="s">
        <v>126</v>
      </c>
      <c r="L55" s="37" t="s">
        <v>127</v>
      </c>
      <c r="M55" s="64" t="s">
        <v>247</v>
      </c>
    </row>
    <row r="56" spans="1:13" ht="21" customHeight="1" thickBot="1">
      <c r="A56" s="305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7"/>
    </row>
    <row r="57" spans="1:13" ht="58.5" customHeight="1" thickBot="1">
      <c r="A57" s="193" t="s">
        <v>0</v>
      </c>
      <c r="B57" s="194"/>
      <c r="C57" s="20" t="s">
        <v>77</v>
      </c>
      <c r="D57" s="30" t="s">
        <v>95</v>
      </c>
      <c r="E57" s="31" t="s">
        <v>78</v>
      </c>
      <c r="F57" s="31" t="s">
        <v>79</v>
      </c>
      <c r="G57" s="23" t="s">
        <v>80</v>
      </c>
      <c r="H57" s="23" t="s">
        <v>81</v>
      </c>
      <c r="I57" s="23" t="s">
        <v>82</v>
      </c>
      <c r="J57" s="22" t="s">
        <v>120</v>
      </c>
      <c r="K57" s="22" t="s">
        <v>83</v>
      </c>
      <c r="L57" s="22" t="s">
        <v>114</v>
      </c>
      <c r="M57" s="63" t="s">
        <v>84</v>
      </c>
    </row>
    <row r="58" spans="1:13" ht="15" customHeight="1">
      <c r="A58" s="174" t="s">
        <v>35</v>
      </c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6"/>
    </row>
    <row r="59" spans="1:13" ht="15.75" customHeight="1" thickBot="1">
      <c r="A59" s="177"/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9"/>
    </row>
    <row r="60" spans="1:13" ht="30.75" customHeight="1" thickBot="1">
      <c r="A60" s="191"/>
      <c r="B60" s="19" t="s">
        <v>138</v>
      </c>
      <c r="C60" s="16" t="s">
        <v>55</v>
      </c>
      <c r="D60" s="1">
        <v>247</v>
      </c>
      <c r="E60" s="40" t="s">
        <v>143</v>
      </c>
      <c r="F60" s="40" t="s">
        <v>163</v>
      </c>
      <c r="G60" s="51">
        <v>57</v>
      </c>
      <c r="H60" s="49">
        <v>61</v>
      </c>
      <c r="I60" s="49">
        <v>267</v>
      </c>
      <c r="J60" s="36">
        <v>3.8</v>
      </c>
      <c r="K60" s="36" t="s">
        <v>187</v>
      </c>
      <c r="L60" s="50" t="s">
        <v>235</v>
      </c>
      <c r="M60" s="64" t="s">
        <v>159</v>
      </c>
    </row>
    <row r="61" spans="1:13" ht="26.25" customHeight="1" thickBot="1">
      <c r="A61" s="191"/>
      <c r="B61" s="19" t="s">
        <v>139</v>
      </c>
      <c r="C61" s="16" t="s">
        <v>55</v>
      </c>
      <c r="D61" s="1">
        <v>293</v>
      </c>
      <c r="E61" s="25" t="s">
        <v>144</v>
      </c>
      <c r="F61" s="40" t="s">
        <v>160</v>
      </c>
      <c r="G61" s="52">
        <v>60</v>
      </c>
      <c r="H61" s="50">
        <v>70</v>
      </c>
      <c r="I61" s="50">
        <v>299</v>
      </c>
      <c r="J61" s="52">
        <v>5.5</v>
      </c>
      <c r="K61" s="36" t="s">
        <v>187</v>
      </c>
      <c r="L61" s="50" t="s">
        <v>235</v>
      </c>
      <c r="M61" s="64" t="s">
        <v>161</v>
      </c>
    </row>
    <row r="62" spans="1:13" ht="35.25" customHeight="1" thickBot="1">
      <c r="A62" s="191"/>
      <c r="B62" s="19" t="s">
        <v>140</v>
      </c>
      <c r="C62" s="16" t="s">
        <v>55</v>
      </c>
      <c r="D62" s="1">
        <v>386</v>
      </c>
      <c r="E62" s="25" t="s">
        <v>145</v>
      </c>
      <c r="F62" s="40" t="s">
        <v>162</v>
      </c>
      <c r="G62" s="52">
        <v>72</v>
      </c>
      <c r="H62" s="50">
        <v>77</v>
      </c>
      <c r="I62" s="50">
        <v>299</v>
      </c>
      <c r="J62" s="52">
        <v>6.1</v>
      </c>
      <c r="K62" s="36" t="s">
        <v>187</v>
      </c>
      <c r="L62" s="50" t="s">
        <v>235</v>
      </c>
      <c r="M62" s="64" t="s">
        <v>165</v>
      </c>
    </row>
    <row r="63" spans="1:13" ht="31.5" customHeight="1" thickBot="1">
      <c r="A63" s="191"/>
      <c r="B63" s="19" t="s">
        <v>141</v>
      </c>
      <c r="C63" s="16" t="s">
        <v>55</v>
      </c>
      <c r="D63" s="1">
        <v>474</v>
      </c>
      <c r="E63" s="25" t="s">
        <v>146</v>
      </c>
      <c r="F63" s="40" t="s">
        <v>164</v>
      </c>
      <c r="G63" s="52">
        <v>78</v>
      </c>
      <c r="H63" s="52">
        <v>84.4</v>
      </c>
      <c r="I63" s="50">
        <v>485</v>
      </c>
      <c r="J63" s="52">
        <v>8.8000000000000007</v>
      </c>
      <c r="K63" s="36" t="s">
        <v>187</v>
      </c>
      <c r="L63" s="50" t="s">
        <v>235</v>
      </c>
      <c r="M63" s="64" t="s">
        <v>166</v>
      </c>
    </row>
    <row r="64" spans="1:13" ht="39" customHeight="1" thickBot="1">
      <c r="A64" s="192"/>
      <c r="B64" s="19" t="s">
        <v>142</v>
      </c>
      <c r="C64" s="16" t="s">
        <v>55</v>
      </c>
      <c r="D64" s="1">
        <v>542</v>
      </c>
      <c r="E64" s="25" t="s">
        <v>147</v>
      </c>
      <c r="F64" s="40" t="s">
        <v>169</v>
      </c>
      <c r="G64" s="52">
        <v>86</v>
      </c>
      <c r="H64" s="52">
        <v>91.6</v>
      </c>
      <c r="I64" s="50">
        <v>515</v>
      </c>
      <c r="J64" s="52">
        <v>9</v>
      </c>
      <c r="K64" s="36" t="s">
        <v>187</v>
      </c>
      <c r="L64" s="50" t="s">
        <v>235</v>
      </c>
      <c r="M64" s="64" t="s">
        <v>167</v>
      </c>
    </row>
    <row r="65" spans="1:13" ht="15" customHeight="1">
      <c r="A65" s="174" t="s">
        <v>36</v>
      </c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6"/>
    </row>
    <row r="66" spans="1:13" ht="15.75" customHeight="1" thickBot="1">
      <c r="A66" s="177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9"/>
    </row>
    <row r="67" spans="1:13" ht="28.5" customHeight="1" thickBot="1">
      <c r="A67" s="191"/>
      <c r="B67" s="19" t="s">
        <v>153</v>
      </c>
      <c r="C67" s="16" t="s">
        <v>55</v>
      </c>
      <c r="D67" s="1">
        <v>247</v>
      </c>
      <c r="E67" s="40" t="s">
        <v>143</v>
      </c>
      <c r="F67" s="40" t="s">
        <v>163</v>
      </c>
      <c r="G67" s="51">
        <v>56.2</v>
      </c>
      <c r="H67" s="49">
        <v>61</v>
      </c>
      <c r="I67" s="49">
        <v>267</v>
      </c>
      <c r="J67" s="53">
        <v>4</v>
      </c>
      <c r="K67" s="36" t="s">
        <v>110</v>
      </c>
      <c r="L67" s="50" t="s">
        <v>158</v>
      </c>
      <c r="M67" s="64" t="s">
        <v>159</v>
      </c>
    </row>
    <row r="68" spans="1:13" ht="26.25" customHeight="1" thickBot="1">
      <c r="A68" s="191"/>
      <c r="B68" s="19" t="s">
        <v>154</v>
      </c>
      <c r="C68" s="16" t="s">
        <v>55</v>
      </c>
      <c r="D68" s="1">
        <v>293</v>
      </c>
      <c r="E68" s="25" t="s">
        <v>144</v>
      </c>
      <c r="F68" s="40" t="s">
        <v>160</v>
      </c>
      <c r="G68" s="52">
        <v>64.5</v>
      </c>
      <c r="H68" s="50">
        <v>70</v>
      </c>
      <c r="I68" s="50">
        <v>299</v>
      </c>
      <c r="J68" s="55">
        <v>5.78</v>
      </c>
      <c r="K68" s="36" t="s">
        <v>110</v>
      </c>
      <c r="L68" s="50" t="s">
        <v>158</v>
      </c>
      <c r="M68" s="64" t="s">
        <v>161</v>
      </c>
    </row>
    <row r="69" spans="1:13" ht="27" customHeight="1" thickBot="1">
      <c r="A69" s="191"/>
      <c r="B69" s="19" t="s">
        <v>155</v>
      </c>
      <c r="C69" s="16" t="s">
        <v>55</v>
      </c>
      <c r="D69" s="1">
        <v>386</v>
      </c>
      <c r="E69" s="25" t="s">
        <v>145</v>
      </c>
      <c r="F69" s="40" t="s">
        <v>162</v>
      </c>
      <c r="G69" s="52">
        <v>70.599999999999994</v>
      </c>
      <c r="H69" s="50">
        <v>77</v>
      </c>
      <c r="I69" s="50">
        <v>299</v>
      </c>
      <c r="J69" s="55">
        <v>6.49</v>
      </c>
      <c r="K69" s="36" t="s">
        <v>110</v>
      </c>
      <c r="L69" s="49" t="s">
        <v>158</v>
      </c>
      <c r="M69" s="64" t="s">
        <v>165</v>
      </c>
    </row>
    <row r="70" spans="1:13" ht="29.25" customHeight="1" thickBot="1">
      <c r="A70" s="191"/>
      <c r="B70" s="19" t="s">
        <v>156</v>
      </c>
      <c r="C70" s="16" t="s">
        <v>55</v>
      </c>
      <c r="D70" s="1">
        <v>474</v>
      </c>
      <c r="E70" s="25" t="s">
        <v>146</v>
      </c>
      <c r="F70" s="40" t="s">
        <v>164</v>
      </c>
      <c r="G70" s="52">
        <v>77.2</v>
      </c>
      <c r="H70" s="52">
        <v>84.4</v>
      </c>
      <c r="I70" s="50">
        <v>485</v>
      </c>
      <c r="J70" s="54">
        <v>9.4499999999999993</v>
      </c>
      <c r="K70" s="36" t="s">
        <v>110</v>
      </c>
      <c r="L70" s="50" t="s">
        <v>158</v>
      </c>
      <c r="M70" s="64" t="s">
        <v>166</v>
      </c>
    </row>
    <row r="71" spans="1:13" ht="28.5" customHeight="1" thickBot="1">
      <c r="A71" s="191"/>
      <c r="B71" s="44" t="s">
        <v>157</v>
      </c>
      <c r="C71" s="45" t="s">
        <v>55</v>
      </c>
      <c r="D71" s="46">
        <v>542</v>
      </c>
      <c r="E71" s="47" t="s">
        <v>147</v>
      </c>
      <c r="F71" s="40" t="s">
        <v>169</v>
      </c>
      <c r="G71" s="52">
        <v>84</v>
      </c>
      <c r="H71" s="52">
        <v>91.6</v>
      </c>
      <c r="I71" s="50">
        <v>515</v>
      </c>
      <c r="J71" s="48">
        <v>9.8000000000000007</v>
      </c>
      <c r="K71" s="36" t="s">
        <v>110</v>
      </c>
      <c r="L71" s="49" t="s">
        <v>158</v>
      </c>
      <c r="M71" s="64" t="s">
        <v>167</v>
      </c>
    </row>
    <row r="72" spans="1:13" ht="15" customHeight="1">
      <c r="A72" s="174" t="s">
        <v>170</v>
      </c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6"/>
    </row>
    <row r="73" spans="1:13" ht="15.75" customHeight="1" thickBot="1">
      <c r="A73" s="177"/>
      <c r="B73" s="178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9"/>
    </row>
    <row r="74" spans="1:13" ht="26.25" customHeight="1" thickBot="1">
      <c r="A74" s="191"/>
      <c r="B74" s="19" t="s">
        <v>148</v>
      </c>
      <c r="C74" s="16" t="s">
        <v>55</v>
      </c>
      <c r="D74" s="1">
        <v>247</v>
      </c>
      <c r="E74" s="40" t="s">
        <v>143</v>
      </c>
      <c r="F74" s="40" t="s">
        <v>163</v>
      </c>
      <c r="G74" s="51">
        <v>56.2</v>
      </c>
      <c r="H74" s="49">
        <v>61</v>
      </c>
      <c r="I74" s="49">
        <v>267</v>
      </c>
      <c r="J74" s="53">
        <v>5</v>
      </c>
      <c r="K74" s="36" t="s">
        <v>168</v>
      </c>
      <c r="L74" s="50" t="s">
        <v>158</v>
      </c>
      <c r="M74" s="64" t="s">
        <v>159</v>
      </c>
    </row>
    <row r="75" spans="1:13" ht="30.75" customHeight="1" thickBot="1">
      <c r="A75" s="191"/>
      <c r="B75" s="19" t="s">
        <v>149</v>
      </c>
      <c r="C75" s="16" t="s">
        <v>55</v>
      </c>
      <c r="D75" s="1">
        <v>293</v>
      </c>
      <c r="E75" s="25" t="s">
        <v>144</v>
      </c>
      <c r="F75" s="40" t="s">
        <v>160</v>
      </c>
      <c r="G75" s="52">
        <v>64.5</v>
      </c>
      <c r="H75" s="50">
        <v>70</v>
      </c>
      <c r="I75" s="50">
        <v>299</v>
      </c>
      <c r="J75" s="54">
        <v>5.8</v>
      </c>
      <c r="K75" s="36" t="s">
        <v>168</v>
      </c>
      <c r="L75" s="50" t="s">
        <v>158</v>
      </c>
      <c r="M75" s="64" t="s">
        <v>161</v>
      </c>
    </row>
    <row r="76" spans="1:13" ht="28.5" customHeight="1" thickBot="1">
      <c r="A76" s="191"/>
      <c r="B76" s="19" t="s">
        <v>150</v>
      </c>
      <c r="C76" s="16" t="s">
        <v>55</v>
      </c>
      <c r="D76" s="1">
        <v>386</v>
      </c>
      <c r="E76" s="25" t="s">
        <v>145</v>
      </c>
      <c r="F76" s="40" t="s">
        <v>162</v>
      </c>
      <c r="G76" s="52">
        <v>70.599999999999994</v>
      </c>
      <c r="H76" s="50">
        <v>77</v>
      </c>
      <c r="I76" s="50">
        <v>299</v>
      </c>
      <c r="J76" s="54">
        <v>6.5</v>
      </c>
      <c r="K76" s="36" t="s">
        <v>168</v>
      </c>
      <c r="L76" s="49" t="s">
        <v>158</v>
      </c>
      <c r="M76" s="64" t="s">
        <v>165</v>
      </c>
    </row>
    <row r="77" spans="1:13" ht="33" customHeight="1" thickBot="1">
      <c r="A77" s="191"/>
      <c r="B77" s="19" t="s">
        <v>151</v>
      </c>
      <c r="C77" s="16" t="s">
        <v>55</v>
      </c>
      <c r="D77" s="1">
        <v>474</v>
      </c>
      <c r="E77" s="25" t="s">
        <v>146</v>
      </c>
      <c r="F77" s="40" t="s">
        <v>164</v>
      </c>
      <c r="G77" s="52">
        <v>77.2</v>
      </c>
      <c r="H77" s="52">
        <v>84.4</v>
      </c>
      <c r="I77" s="50">
        <v>485</v>
      </c>
      <c r="J77" s="54">
        <v>10</v>
      </c>
      <c r="K77" s="36" t="s">
        <v>168</v>
      </c>
      <c r="L77" s="50" t="s">
        <v>158</v>
      </c>
      <c r="M77" s="64" t="s">
        <v>166</v>
      </c>
    </row>
    <row r="78" spans="1:13" ht="30.75" customHeight="1" thickBot="1">
      <c r="A78" s="192"/>
      <c r="B78" s="43" t="s">
        <v>152</v>
      </c>
      <c r="C78" s="16" t="s">
        <v>55</v>
      </c>
      <c r="D78" s="11">
        <v>542</v>
      </c>
      <c r="E78" s="25" t="s">
        <v>147</v>
      </c>
      <c r="F78" s="40" t="s">
        <v>169</v>
      </c>
      <c r="G78" s="52">
        <v>78.599999999999994</v>
      </c>
      <c r="H78" s="52">
        <v>86.1</v>
      </c>
      <c r="I78" s="50">
        <v>945515</v>
      </c>
      <c r="J78" s="54">
        <v>12</v>
      </c>
      <c r="K78" s="36" t="s">
        <v>168</v>
      </c>
      <c r="L78" s="50" t="s">
        <v>158</v>
      </c>
      <c r="M78" s="64" t="s">
        <v>167</v>
      </c>
    </row>
    <row r="79" spans="1:13">
      <c r="A79" s="6"/>
      <c r="B79" s="6"/>
      <c r="C79" s="6"/>
      <c r="D79" s="6"/>
      <c r="E79" s="6"/>
      <c r="F79" s="6"/>
    </row>
    <row r="80" spans="1:13" ht="18.75">
      <c r="A80" s="7"/>
      <c r="B80" s="7"/>
      <c r="C80" s="3"/>
      <c r="D80" s="3"/>
      <c r="E80" s="3"/>
      <c r="F80" s="3"/>
    </row>
    <row r="81" spans="1:6" ht="19.5">
      <c r="A81" s="8"/>
      <c r="B81" s="8"/>
      <c r="C81" s="3"/>
      <c r="D81" s="3"/>
      <c r="E81" s="3"/>
      <c r="F81" s="3"/>
    </row>
    <row r="82" spans="1:6" ht="18.75">
      <c r="A82" s="9"/>
      <c r="B82" s="9"/>
      <c r="C82" s="3"/>
      <c r="D82" s="3"/>
      <c r="E82" s="3"/>
      <c r="F82" s="3"/>
    </row>
    <row r="83" spans="1:6" ht="19.5">
      <c r="A83" s="10"/>
      <c r="B83" s="10"/>
      <c r="C83" s="3"/>
      <c r="D83" s="3"/>
      <c r="E83" s="3"/>
      <c r="F83" s="3"/>
    </row>
    <row r="84" spans="1:6" ht="19.5">
      <c r="A84" s="10"/>
      <c r="B84" s="10"/>
      <c r="C84" s="3"/>
      <c r="D84" s="3"/>
      <c r="E84" s="3"/>
      <c r="F84" s="3"/>
    </row>
  </sheetData>
  <mergeCells count="39">
    <mergeCell ref="A2:F2"/>
    <mergeCell ref="A4:B4"/>
    <mergeCell ref="A7:A12"/>
    <mergeCell ref="A21:M22"/>
    <mergeCell ref="J32:J33"/>
    <mergeCell ref="K32:K33"/>
    <mergeCell ref="L32:L33"/>
    <mergeCell ref="M32:M33"/>
    <mergeCell ref="A30:M31"/>
    <mergeCell ref="G32:G33"/>
    <mergeCell ref="H32:H33"/>
    <mergeCell ref="I32:I33"/>
    <mergeCell ref="A15:A20"/>
    <mergeCell ref="A23:A29"/>
    <mergeCell ref="E32:E33"/>
    <mergeCell ref="F32:F33"/>
    <mergeCell ref="A3:M3"/>
    <mergeCell ref="A13:M14"/>
    <mergeCell ref="A46:A49"/>
    <mergeCell ref="A60:A64"/>
    <mergeCell ref="A67:A71"/>
    <mergeCell ref="A39:B39"/>
    <mergeCell ref="A42:A43"/>
    <mergeCell ref="A32:A37"/>
    <mergeCell ref="B32:B33"/>
    <mergeCell ref="C32:C33"/>
    <mergeCell ref="D32:D33"/>
    <mergeCell ref="A38:M38"/>
    <mergeCell ref="A40:M41"/>
    <mergeCell ref="A58:M59"/>
    <mergeCell ref="A65:M66"/>
    <mergeCell ref="A57:B57"/>
    <mergeCell ref="A50:M51"/>
    <mergeCell ref="A52:A55"/>
    <mergeCell ref="A44:M45"/>
    <mergeCell ref="A74:A78"/>
    <mergeCell ref="A5:M6"/>
    <mergeCell ref="A72:M73"/>
    <mergeCell ref="A56:M5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ЭКО1 ОБЩИЙ</vt:lpstr>
      <vt:lpstr>Новинки Шкафы</vt:lpstr>
      <vt:lpstr>Горки СНЕЖ (ширина 710)</vt:lpstr>
      <vt:lpstr>Горки Снеж (830)</vt:lpstr>
      <vt:lpstr>Горки Bonvini (ширина 710мм)</vt:lpstr>
      <vt:lpstr>Горки Bonvini (Ширина 830мм)</vt:lpstr>
      <vt:lpstr>Технические характеристики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Вергунова Татьяна Анатольевна</dc:creator>
  <cp:lastModifiedBy>Content</cp:lastModifiedBy>
  <cp:lastPrinted>2020-07-31T14:46:06Z</cp:lastPrinted>
  <dcterms:created xsi:type="dcterms:W3CDTF">2019-08-19T14:39:32Z</dcterms:created>
  <dcterms:modified xsi:type="dcterms:W3CDTF">2021-03-16T04:20:22Z</dcterms:modified>
</cp:coreProperties>
</file>